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 activeTab="1"/>
  </bookViews>
  <sheets>
    <sheet name="Расшиф.сметы 2017г. предварит." sheetId="1" r:id="rId1"/>
    <sheet name="Смета 2017г. предварительная" sheetId="4" r:id="rId2"/>
    <sheet name="Расшиф.сметы 2017г.основ." sheetId="5" r:id="rId3"/>
    <sheet name="Смета 2017г. основ" sheetId="6" r:id="rId4"/>
  </sheets>
  <externalReferences>
    <externalReference r:id="rId5"/>
  </externalReferences>
  <definedNames>
    <definedName name="_xlnm.Print_Area" localSheetId="3">'Смета 2017г. основ'!$A$1:$I$49</definedName>
  </definedNames>
  <calcPr calcId="114210"/>
</workbook>
</file>

<file path=xl/calcChain.xml><?xml version="1.0" encoding="utf-8"?>
<calcChain xmlns="http://schemas.openxmlformats.org/spreadsheetml/2006/main">
  <c r="D9" i="5"/>
  <c r="F9" i="1"/>
  <c r="H29" i="6"/>
  <c r="H28"/>
  <c r="G29"/>
  <c r="I29"/>
  <c r="G28"/>
  <c r="I28"/>
  <c r="H31"/>
  <c r="H41"/>
  <c r="H39"/>
  <c r="H26"/>
  <c r="H24"/>
  <c r="H25"/>
  <c r="H23"/>
  <c r="G26"/>
  <c r="I26"/>
  <c r="G36"/>
  <c r="I36"/>
  <c r="G38"/>
  <c r="I38"/>
  <c r="G40"/>
  <c r="I40"/>
  <c r="G35"/>
  <c r="I35"/>
  <c r="G37"/>
  <c r="I37"/>
  <c r="G34"/>
  <c r="I34"/>
  <c r="G33"/>
  <c r="I33"/>
  <c r="G25"/>
  <c r="I25"/>
  <c r="G24" i="5"/>
  <c r="G23" i="6"/>
  <c r="I23"/>
  <c r="G25" i="5"/>
  <c r="G24" i="6"/>
  <c r="I24"/>
  <c r="H21"/>
  <c r="I31"/>
  <c r="I21"/>
  <c r="G21"/>
  <c r="G31"/>
  <c r="F94" i="5"/>
  <c r="G10"/>
  <c r="G9"/>
  <c r="F99"/>
  <c r="F117" i="1"/>
  <c r="F116"/>
  <c r="F113"/>
  <c r="F112"/>
  <c r="F103"/>
  <c r="F104"/>
  <c r="F106"/>
  <c r="G45"/>
  <c r="G46"/>
  <c r="G33"/>
  <c r="G32"/>
  <c r="G17"/>
  <c r="G10"/>
  <c r="G19" i="6"/>
  <c r="D17" i="5"/>
  <c r="F93"/>
  <c r="G20" i="6"/>
  <c r="G23" i="4"/>
  <c r="F115" i="1"/>
  <c r="G41" i="4"/>
  <c r="G39"/>
  <c r="G36"/>
  <c r="G35"/>
  <c r="G34"/>
  <c r="G33"/>
  <c r="G29"/>
  <c r="G28"/>
  <c r="G27"/>
  <c r="G26"/>
  <c r="F101" i="1"/>
  <c r="G40" i="4"/>
  <c r="C104" i="5"/>
  <c r="C105"/>
  <c r="G41" i="6"/>
  <c r="G38" i="4"/>
  <c r="G42"/>
  <c r="G24"/>
  <c r="G22"/>
  <c r="G20"/>
  <c r="I41" i="6"/>
  <c r="I39"/>
  <c r="G39"/>
  <c r="G18"/>
  <c r="G9" i="1"/>
  <c r="G19" i="4"/>
  <c r="D24" i="1"/>
  <c r="G24"/>
  <c r="G21" i="4"/>
</calcChain>
</file>

<file path=xl/sharedStrings.xml><?xml version="1.0" encoding="utf-8"?>
<sst xmlns="http://schemas.openxmlformats.org/spreadsheetml/2006/main" count="509" uniqueCount="182">
  <si>
    <t xml:space="preserve"> Расчет расходов по подстатье 211 "Заработная плата":</t>
  </si>
  <si>
    <t>N</t>
  </si>
  <si>
    <t>п/п</t>
  </si>
  <si>
    <t xml:space="preserve">Наименование показателя </t>
  </si>
  <si>
    <t>Заработная плата с учетом повышения. квалификации и с учетом увеличения класс компл.</t>
  </si>
  <si>
    <t>Расчет расходов по подстатье 213 "Начисления на выплаты труда":</t>
  </si>
  <si>
    <t>Сумма</t>
  </si>
  <si>
    <t>Расчет расходов по подстатье 212 "Прочие выплаты":</t>
  </si>
  <si>
    <t>КОСГУ</t>
  </si>
  <si>
    <t>Расчет расходов по подстатье 221 "Услуги связи":</t>
  </si>
  <si>
    <t>Расчет расходов по подстатье 222 "Транспортные услуги":</t>
  </si>
  <si>
    <t>Потребление газа</t>
  </si>
  <si>
    <t xml:space="preserve">Потребление    электроэнергии   </t>
  </si>
  <si>
    <t xml:space="preserve">Водоснабжение </t>
  </si>
  <si>
    <t>В том числе:</t>
  </si>
  <si>
    <t>225</t>
  </si>
  <si>
    <t>Расчет расходов по подстатье 226 "Прочие услуги":</t>
  </si>
  <si>
    <t>226</t>
  </si>
  <si>
    <t>Расчет расходов по подстатье 290 "Прочие расходы":</t>
  </si>
  <si>
    <t>Прочие расходы (налоги, пени,штрафы)</t>
  </si>
  <si>
    <t>-земельный налог-0 тыс.руб</t>
  </si>
  <si>
    <t>-негативное воздействие на природу-0.руб</t>
  </si>
  <si>
    <t>290</t>
  </si>
  <si>
    <t>Расчет расходов по ст. 310 "Увеличение стоимости основных средств":</t>
  </si>
  <si>
    <r>
      <t xml:space="preserve">Главный бухгалтер                                                  </t>
    </r>
    <r>
      <rPr>
        <u/>
        <sz val="10"/>
        <color indexed="8"/>
        <rFont val="Arial"/>
        <family val="2"/>
        <charset val="204"/>
      </rPr>
      <t>Мехтиева А.М.</t>
    </r>
  </si>
  <si>
    <t>средняя з/плата в месяц рублей</t>
  </si>
  <si>
    <t>Количество месяцев</t>
  </si>
  <si>
    <t>Сумма (тыс.руб.)</t>
  </si>
  <si>
    <t>Стимулирующие выплаты</t>
  </si>
  <si>
    <t xml:space="preserve">    Расчеты к бюджетной смете</t>
  </si>
  <si>
    <t>количество сотрудников направляем. в командировку в год</t>
  </si>
  <si>
    <t>кол-во суток прибывания в командировке</t>
  </si>
  <si>
    <t>размер оплаты суточных за 1 день (руб)</t>
  </si>
  <si>
    <t xml:space="preserve">Суточные при служебных командировках и на курсы повышения квалификации  командировках </t>
  </si>
  <si>
    <t>Начисления на оплату труда</t>
  </si>
  <si>
    <t>фонд з/платы</t>
  </si>
  <si>
    <t>%</t>
  </si>
  <si>
    <t>единица измерения</t>
  </si>
  <si>
    <t>количество</t>
  </si>
  <si>
    <t>средняя оплата в месяц</t>
  </si>
  <si>
    <t>количество месяцев</t>
  </si>
  <si>
    <t>Годовое обонентское обслуживание телефона</t>
  </si>
  <si>
    <t>Почтовые отправления</t>
  </si>
  <si>
    <t xml:space="preserve">Информационно-техническое обеспечение сети Интернет        </t>
  </si>
  <si>
    <t>безлимит</t>
  </si>
  <si>
    <t>Расчет расходов по подстатье 223 "Коммунальные услуги":</t>
  </si>
  <si>
    <t>кколичество в год</t>
  </si>
  <si>
    <t>Тариф (руб)</t>
  </si>
  <si>
    <t>тыс. куб. м.</t>
  </si>
  <si>
    <t>Квт/час</t>
  </si>
  <si>
    <t>Расчет расходов по подстатье225 "Услуги по содержанию имущества":</t>
  </si>
  <si>
    <t>Вывоз ТБО</t>
  </si>
  <si>
    <t>Дератизация</t>
  </si>
  <si>
    <t>кв. м.</t>
  </si>
  <si>
    <t>Текущий и капитальный ремонт зданий и сооружений</t>
  </si>
  <si>
    <t xml:space="preserve">Ремонт водоема </t>
  </si>
  <si>
    <t>Очистка емкостей</t>
  </si>
  <si>
    <t>Заправка картриджей</t>
  </si>
  <si>
    <t>Диагностика автобусов</t>
  </si>
  <si>
    <t>Техническое обслуживание и ремонт вычислительной техники и оборудования</t>
  </si>
  <si>
    <t>Ремонт отопительной системы</t>
  </si>
  <si>
    <t xml:space="preserve">Оплата за проживание при служебных командировках </t>
  </si>
  <si>
    <t xml:space="preserve">За медосмотр работников  </t>
  </si>
  <si>
    <t>Обязательное страхование транспортных средств</t>
  </si>
  <si>
    <t>Установка видеонаблюдения</t>
  </si>
  <si>
    <t>Подписка на периодические издания</t>
  </si>
  <si>
    <t>Оплата за обновление бухгалтерской программы-</t>
  </si>
  <si>
    <t>Найм жилых помещений при служебных командировках и командировках на повышение квалификации</t>
  </si>
  <si>
    <t>Утилиз. Спис компьютеров</t>
  </si>
  <si>
    <t>Обслуживание автоматической пожарной сигнализации</t>
  </si>
  <si>
    <t>Организация и проведение работ в рамках текущей деятельности      ( аттестацию рабочих мест)</t>
  </si>
  <si>
    <r>
      <t>Н</t>
    </r>
    <r>
      <rPr>
        <sz val="10"/>
        <color indexed="8"/>
        <rFont val="Arial"/>
        <family val="2"/>
        <charset val="204"/>
      </rPr>
      <t xml:space="preserve">алог имущества </t>
    </r>
  </si>
  <si>
    <r>
      <t>Транспортный налог</t>
    </r>
    <r>
      <rPr>
        <b/>
        <sz val="10"/>
        <color indexed="8"/>
        <rFont val="Arial"/>
        <family val="2"/>
        <charset val="204"/>
      </rPr>
      <t xml:space="preserve"> </t>
    </r>
  </si>
  <si>
    <t>Средняя стоимость</t>
  </si>
  <si>
    <t>Приобретение компьютерной техники (2 кл.компл)</t>
  </si>
  <si>
    <t>Приобретение ц/б насосов</t>
  </si>
  <si>
    <t>Учебно наглядные пособбия</t>
  </si>
  <si>
    <t>Приобретение ученической мебели</t>
  </si>
  <si>
    <t>ПриобретениеОС (Столовая и медкабинет)</t>
  </si>
  <si>
    <t>Учебники</t>
  </si>
  <si>
    <t>Расчет расходов по ст. 340 "Увеличение стоимости материальных запасов":</t>
  </si>
  <si>
    <t>Приобретение хозяйственных товаров для ремонта                                    краска</t>
  </si>
  <si>
    <t>Автозапчасти для автобусов</t>
  </si>
  <si>
    <t>Медикоменты</t>
  </si>
  <si>
    <t>Приобретение ГСМ</t>
  </si>
  <si>
    <t>АИ -92</t>
  </si>
  <si>
    <t>Масло</t>
  </si>
  <si>
    <t>Приобретение канцелярских товаров</t>
  </si>
  <si>
    <t>Итого</t>
  </si>
  <si>
    <t>Гостандарт</t>
  </si>
  <si>
    <t>Дотация</t>
  </si>
  <si>
    <t xml:space="preserve">   «Утверждаю»</t>
  </si>
  <si>
    <r>
      <t xml:space="preserve">                                           </t>
    </r>
    <r>
      <rPr>
        <b/>
        <vertAlign val="subscript"/>
        <sz val="10"/>
        <color indexed="8"/>
        <rFont val="Courier New"/>
        <family val="3"/>
        <charset val="204"/>
      </rPr>
      <t>(подпись)              (расшифровка подписи)</t>
    </r>
  </si>
  <si>
    <t>Смета</t>
  </si>
  <si>
    <t>МКОУ «Новокаякентская СОШ»</t>
  </si>
  <si>
    <t>раздел</t>
  </si>
  <si>
    <t>подраздел</t>
  </si>
  <si>
    <t>целевая</t>
  </si>
  <si>
    <t>статья</t>
  </si>
  <si>
    <t>расхода</t>
  </si>
  <si>
    <t xml:space="preserve">вид </t>
  </si>
  <si>
    <t>ВСЕГО</t>
  </si>
  <si>
    <t>Расходы, всего</t>
  </si>
  <si>
    <t>Заработная плата    в том числе:</t>
  </si>
  <si>
    <t>Услуги связи</t>
  </si>
  <si>
    <t>другие</t>
  </si>
  <si>
    <t>Коммунальные услуги, в том</t>
  </si>
  <si>
    <t>числе:</t>
  </si>
  <si>
    <t>потребление газа</t>
  </si>
  <si>
    <t>потребление электроэнергии</t>
  </si>
  <si>
    <t>водоснабжение</t>
  </si>
  <si>
    <t xml:space="preserve">Работы, услуги по        </t>
  </si>
  <si>
    <t>содержанию имущества</t>
  </si>
  <si>
    <t xml:space="preserve">Прочие работы, услуги, в </t>
  </si>
  <si>
    <t>том числе:</t>
  </si>
  <si>
    <t>За автострахование</t>
  </si>
  <si>
    <t>оплата за обновление бухгалтерской программы</t>
  </si>
  <si>
    <t>прочие расходы</t>
  </si>
  <si>
    <t>Учебно-наглядное оборудование по госстандарту</t>
  </si>
  <si>
    <t>Увеличение стоимости мат. запасов в т.ч.</t>
  </si>
  <si>
    <t>Ремонт школы</t>
  </si>
  <si>
    <t>----------------------     ---------     ---------------------</t>
  </si>
  <si>
    <t>Главный бухгалтер                         Мехтиева А.М.</t>
  </si>
  <si>
    <t>------------------------    ---------    ---------------------</t>
  </si>
  <si>
    <t>00</t>
  </si>
  <si>
    <t>0000000</t>
  </si>
  <si>
    <t>000</t>
  </si>
  <si>
    <t>07</t>
  </si>
  <si>
    <t>02</t>
  </si>
  <si>
    <t>212</t>
  </si>
  <si>
    <t>111</t>
  </si>
  <si>
    <t>Увеличение стоимости ОС</t>
  </si>
  <si>
    <t>Командировочные расходы</t>
  </si>
  <si>
    <r>
      <t>(</t>
    </r>
    <r>
      <rPr>
        <b/>
        <sz val="8"/>
        <color indexed="8"/>
        <rFont val="Courier New"/>
        <family val="3"/>
        <charset val="204"/>
      </rPr>
      <t>наименование должности)         (подпись)    (расшифровка подписи)</t>
    </r>
  </si>
  <si>
    <t>наименование должности          (подпись)      (расшифровка подписи)</t>
  </si>
  <si>
    <r>
      <t>__</t>
    </r>
    <r>
      <rPr>
        <b/>
        <u/>
        <sz val="10"/>
        <color indexed="8"/>
        <rFont val="Calibri"/>
        <family val="2"/>
        <charset val="204"/>
      </rPr>
      <t xml:space="preserve">МР «Каякентский район» </t>
    </r>
    <r>
      <rPr>
        <b/>
        <sz val="10"/>
        <color indexed="8"/>
        <rFont val="Calibri"/>
        <family val="2"/>
        <charset val="204"/>
      </rPr>
      <t xml:space="preserve">_________________________________   </t>
    </r>
  </si>
  <si>
    <t xml:space="preserve">Единица измерения: тыс.руб.                                  </t>
  </si>
  <si>
    <t xml:space="preserve">Главный распорядитель (распорядитель), получатель средств  бюджета  </t>
  </si>
  <si>
    <t>КОДЫ</t>
  </si>
  <si>
    <t>ОКПО</t>
  </si>
  <si>
    <t>СРРПБС</t>
  </si>
  <si>
    <t>ОКЕИ        │ 384</t>
  </si>
  <si>
    <t xml:space="preserve">                                   (наименование должности)</t>
  </si>
  <si>
    <t xml:space="preserve">      на 2017 год</t>
  </si>
  <si>
    <t>Задолж. По з/ плате за 2016г.</t>
  </si>
  <si>
    <t>Задолж. за 2016г.</t>
  </si>
  <si>
    <t>Задолж. За 2016г.</t>
  </si>
  <si>
    <r>
      <t xml:space="preserve">И.о. директора школы:                                                      </t>
    </r>
    <r>
      <rPr>
        <u/>
        <sz val="10"/>
        <color indexed="8"/>
        <rFont val="Arial"/>
        <family val="2"/>
        <charset val="204"/>
      </rPr>
      <t>Джамалутдинова М.Д.</t>
    </r>
  </si>
  <si>
    <r>
      <t>на 20</t>
    </r>
    <r>
      <rPr>
        <b/>
        <u/>
        <sz val="10"/>
        <color indexed="8"/>
        <rFont val="Calibri"/>
        <family val="2"/>
        <charset val="204"/>
      </rPr>
      <t xml:space="preserve">17 </t>
    </r>
    <r>
      <rPr>
        <b/>
        <sz val="10"/>
        <color indexed="8"/>
        <rFont val="Calibri"/>
        <family val="2"/>
        <charset val="204"/>
      </rPr>
      <t>год</t>
    </r>
  </si>
  <si>
    <t>И.О. директора                            Джамалутдинова М.Д.</t>
  </si>
  <si>
    <t>1920202590</t>
  </si>
  <si>
    <t>1920206590</t>
  </si>
  <si>
    <t>1920206591</t>
  </si>
  <si>
    <t>853</t>
  </si>
  <si>
    <t>Прочие расходы (налоги, пени,штрафы)                         853</t>
  </si>
  <si>
    <r>
      <t>Н</t>
    </r>
    <r>
      <rPr>
        <sz val="10"/>
        <color indexed="8"/>
        <rFont val="Arial"/>
        <family val="2"/>
        <charset val="204"/>
      </rPr>
      <t>алог имущества                   851</t>
    </r>
  </si>
  <si>
    <r>
      <t>Транспортный налог</t>
    </r>
    <r>
      <rPr>
        <b/>
        <sz val="10"/>
        <color indexed="8"/>
        <rFont val="Arial"/>
        <family val="2"/>
        <charset val="204"/>
      </rPr>
      <t xml:space="preserve">                852</t>
    </r>
  </si>
  <si>
    <r>
      <t xml:space="preserve">                                         "</t>
    </r>
    <r>
      <rPr>
        <b/>
        <u/>
        <sz val="10"/>
        <color indexed="8"/>
        <rFont val="Courier New"/>
        <family val="3"/>
        <charset val="204"/>
      </rPr>
      <t xml:space="preserve"> __</t>
    </r>
    <r>
      <rPr>
        <b/>
        <sz val="10"/>
        <color indexed="8"/>
        <rFont val="Courier New"/>
        <family val="3"/>
        <charset val="204"/>
      </rPr>
      <t xml:space="preserve">" </t>
    </r>
    <r>
      <rPr>
        <b/>
        <u/>
        <sz val="10"/>
        <color indexed="8"/>
        <rFont val="Courier New"/>
        <family val="3"/>
        <charset val="204"/>
      </rPr>
      <t>_____________</t>
    </r>
    <r>
      <rPr>
        <b/>
        <sz val="10"/>
        <color indexed="8"/>
        <rFont val="Courier New"/>
        <family val="3"/>
        <charset val="204"/>
      </rPr>
      <t xml:space="preserve"> 20</t>
    </r>
    <r>
      <rPr>
        <b/>
        <u/>
        <sz val="10"/>
        <color indexed="8"/>
        <rFont val="Courier New"/>
        <family val="3"/>
        <charset val="204"/>
      </rPr>
      <t>17</t>
    </r>
    <r>
      <rPr>
        <b/>
        <sz val="10"/>
        <color indexed="8"/>
        <rFont val="Courier New"/>
        <family val="3"/>
        <charset val="204"/>
      </rPr>
      <t xml:space="preserve"> года</t>
    </r>
  </si>
  <si>
    <t xml:space="preserve">задолженность за 2016год </t>
  </si>
  <si>
    <t xml:space="preserve"> За 2016год </t>
  </si>
  <si>
    <t>содержанию имущества (в т.ч)</t>
  </si>
  <si>
    <r>
      <t xml:space="preserve">                                         ___________      </t>
    </r>
    <r>
      <rPr>
        <b/>
        <u/>
        <sz val="10"/>
        <color indexed="8"/>
        <rFont val="Courier New"/>
        <family val="3"/>
        <charset val="204"/>
      </rPr>
      <t>Магамедов Г.М.</t>
    </r>
    <r>
      <rPr>
        <b/>
        <sz val="10"/>
        <color indexed="8"/>
        <rFont val="Courier New"/>
        <family val="3"/>
        <charset val="204"/>
      </rPr>
      <t xml:space="preserve"> </t>
    </r>
  </si>
  <si>
    <r>
      <t xml:space="preserve">                                                    </t>
    </r>
    <r>
      <rPr>
        <b/>
        <u/>
        <sz val="10"/>
        <color indexed="8"/>
        <rFont val="Courier New"/>
        <family val="3"/>
        <charset val="204"/>
      </rPr>
      <t/>
    </r>
  </si>
  <si>
    <t xml:space="preserve">Начальник Финансового отдела           МР "Каякентский район" __                                                                                                                      </t>
  </si>
  <si>
    <t xml:space="preserve">      на 2018 год</t>
  </si>
  <si>
    <t>Задолж. за 2017г.</t>
  </si>
  <si>
    <r>
      <t>на 20</t>
    </r>
    <r>
      <rPr>
        <b/>
        <u/>
        <sz val="10"/>
        <color indexed="8"/>
        <rFont val="Calibri"/>
        <family val="2"/>
        <charset val="204"/>
      </rPr>
      <t xml:space="preserve">18 </t>
    </r>
    <r>
      <rPr>
        <b/>
        <sz val="10"/>
        <color indexed="8"/>
        <rFont val="Calibri"/>
        <family val="2"/>
        <charset val="204"/>
      </rPr>
      <t>год</t>
    </r>
  </si>
  <si>
    <t xml:space="preserve">Оплата проезда при  командировках и на     курсы повышения квалификации 30*300    </t>
  </si>
  <si>
    <t>Пропитка и обработка деревянных конструкций чердака</t>
  </si>
  <si>
    <t>Обязательное страхование транспортных средств.</t>
  </si>
  <si>
    <t>Приобретение компьютерной техники (1 кл.компл)</t>
  </si>
  <si>
    <t>Задолж. За 2017г.</t>
  </si>
  <si>
    <t>Задолженность за декабрь 2017г.</t>
  </si>
  <si>
    <t>Приобретение основных средств в актовый зал и муз.каб.</t>
  </si>
  <si>
    <r>
      <t>Директор  школы:                                                      Казилов З.Б.</t>
    </r>
    <r>
      <rPr>
        <u/>
        <sz val="10"/>
        <color indexed="8"/>
        <rFont val="Arial"/>
        <family val="2"/>
        <charset val="204"/>
      </rPr>
      <t>.</t>
    </r>
  </si>
  <si>
    <r>
      <t>Главный бухгалтер:                                                  Валиева М.С.</t>
    </r>
    <r>
      <rPr>
        <u/>
        <sz val="10"/>
        <color indexed="8"/>
        <rFont val="Arial"/>
        <family val="2"/>
        <charset val="204"/>
      </rPr>
      <t>.</t>
    </r>
  </si>
  <si>
    <t>Приобретение канцелярских товаров и строй.материалов</t>
  </si>
  <si>
    <t>Директор школы                             Казилов З.Б.</t>
  </si>
  <si>
    <t>Главный бухгалтер                         Валиева М.С.</t>
  </si>
  <si>
    <t>Начальник финансового отдела МР "Каякентский  район"</t>
  </si>
  <si>
    <t xml:space="preserve">                                         ___________      Магамедов Г.М.</t>
  </si>
  <si>
    <t xml:space="preserve">                       МКОУ "Каякентская СОШ №1"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</si>
</sst>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b/>
      <sz val="10"/>
      <color indexed="8"/>
      <name val="Arial"/>
      <family val="2"/>
      <charset val="204"/>
    </font>
    <font>
      <sz val="11"/>
      <color indexed="8"/>
      <name val="Arial"/>
      <family val="2"/>
      <charset val="204"/>
    </font>
    <font>
      <u/>
      <sz val="10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14"/>
      <color indexed="8"/>
      <name val="Arial"/>
      <family val="2"/>
      <charset val="204"/>
    </font>
    <font>
      <sz val="14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0"/>
      <color indexed="8"/>
      <name val="Courier New"/>
      <family val="3"/>
      <charset val="204"/>
    </font>
    <font>
      <b/>
      <u/>
      <sz val="10"/>
      <color indexed="8"/>
      <name val="Courier New"/>
      <family val="3"/>
      <charset val="204"/>
    </font>
    <font>
      <b/>
      <sz val="8"/>
      <color indexed="8"/>
      <name val="Courier New"/>
      <family val="3"/>
      <charset val="204"/>
    </font>
    <font>
      <b/>
      <vertAlign val="subscript"/>
      <sz val="10"/>
      <color indexed="8"/>
      <name val="Courier New"/>
      <family val="3"/>
      <charset val="204"/>
    </font>
    <font>
      <sz val="10"/>
      <color indexed="8"/>
      <name val="Calibri"/>
      <family val="2"/>
      <charset val="204"/>
    </font>
    <font>
      <b/>
      <sz val="10"/>
      <color indexed="8"/>
      <name val="Calibri"/>
      <family val="2"/>
      <charset val="204"/>
    </font>
    <font>
      <b/>
      <u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ourier New"/>
      <family val="3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1" fillId="0" borderId="0" xfId="0" applyFont="1" applyAlignment="1">
      <alignment horizontal="justify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Border="1" applyAlignment="1">
      <alignment vertical="top" wrapText="1"/>
    </xf>
    <xf numFmtId="0" fontId="1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vertical="top" wrapText="1"/>
    </xf>
    <xf numFmtId="0" fontId="6" fillId="0" borderId="4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0" fontId="3" fillId="0" borderId="2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right" vertical="top" wrapText="1"/>
    </xf>
    <xf numFmtId="0" fontId="8" fillId="0" borderId="0" xfId="0" applyFont="1"/>
    <xf numFmtId="0" fontId="6" fillId="0" borderId="6" xfId="0" applyFont="1" applyBorder="1" applyAlignment="1">
      <alignment horizontal="center" vertical="center" wrapText="1"/>
    </xf>
    <xf numFmtId="1" fontId="0" fillId="0" borderId="0" xfId="0" applyNumberFormat="1"/>
    <xf numFmtId="0" fontId="10" fillId="0" borderId="0" xfId="0" applyFont="1"/>
    <xf numFmtId="0" fontId="12" fillId="0" borderId="0" xfId="0" applyFont="1" applyAlignment="1">
      <alignment horizontal="left" indent="15"/>
    </xf>
    <xf numFmtId="0" fontId="12" fillId="0" borderId="0" xfId="0" applyFont="1"/>
    <xf numFmtId="0" fontId="0" fillId="0" borderId="0" xfId="0" applyFont="1"/>
    <xf numFmtId="0" fontId="14" fillId="0" borderId="0" xfId="0" applyFont="1"/>
    <xf numFmtId="0" fontId="15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4" fillId="0" borderId="0" xfId="0" applyFont="1" applyAlignment="1">
      <alignment horizontal="justify"/>
    </xf>
    <xf numFmtId="0" fontId="0" fillId="0" borderId="0" xfId="0" applyFont="1" applyAlignment="1">
      <alignment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 wrapText="1"/>
    </xf>
    <xf numFmtId="0" fontId="19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0" fontId="14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9" fillId="0" borderId="2" xfId="0" applyFont="1" applyBorder="1" applyAlignment="1">
      <alignment vertical="top" wrapText="1"/>
    </xf>
    <xf numFmtId="49" fontId="9" fillId="0" borderId="2" xfId="0" applyNumberFormat="1" applyFont="1" applyBorder="1" applyAlignment="1">
      <alignment horizontal="center" vertical="center" wrapText="1"/>
    </xf>
    <xf numFmtId="49" fontId="0" fillId="0" borderId="2" xfId="0" applyNumberFormat="1" applyFont="1" applyBorder="1" applyAlignment="1">
      <alignment horizontal="center" vertical="center" wrapText="1"/>
    </xf>
    <xf numFmtId="49" fontId="0" fillId="0" borderId="4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9" fillId="0" borderId="5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vertical="top" wrapText="1"/>
    </xf>
    <xf numFmtId="0" fontId="9" fillId="0" borderId="5" xfId="0" applyFont="1" applyBorder="1" applyAlignment="1">
      <alignment vertical="top" wrapText="1"/>
    </xf>
    <xf numFmtId="0" fontId="0" fillId="0" borderId="3" xfId="0" applyFont="1" applyBorder="1" applyAlignment="1">
      <alignment vertical="top" wrapText="1"/>
    </xf>
    <xf numFmtId="49" fontId="0" fillId="0" borderId="3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18" fillId="0" borderId="0" xfId="0" applyFont="1" applyBorder="1" applyAlignment="1">
      <alignment wrapText="1"/>
    </xf>
    <xf numFmtId="0" fontId="18" fillId="0" borderId="0" xfId="0" applyFont="1" applyAlignment="1">
      <alignment wrapText="1"/>
    </xf>
    <xf numFmtId="0" fontId="0" fillId="0" borderId="2" xfId="0" applyFont="1" applyBorder="1"/>
    <xf numFmtId="0" fontId="0" fillId="0" borderId="2" xfId="0" applyBorder="1"/>
    <xf numFmtId="0" fontId="17" fillId="0" borderId="0" xfId="0" applyFont="1" applyAlignment="1">
      <alignment horizontal="right" indent="15"/>
    </xf>
    <xf numFmtId="0" fontId="0" fillId="0" borderId="0" xfId="0" applyFont="1" applyAlignment="1">
      <alignment horizontal="right"/>
    </xf>
    <xf numFmtId="1" fontId="1" fillId="0" borderId="2" xfId="0" applyNumberFormat="1" applyFont="1" applyBorder="1" applyAlignment="1">
      <alignment horizontal="center" vertical="top" wrapText="1"/>
    </xf>
    <xf numFmtId="1" fontId="9" fillId="0" borderId="2" xfId="0" applyNumberFormat="1" applyFont="1" applyBorder="1" applyAlignment="1">
      <alignment horizontal="center" vertical="center" wrapText="1"/>
    </xf>
    <xf numFmtId="1" fontId="0" fillId="0" borderId="2" xfId="0" applyNumberFormat="1" applyFont="1" applyBorder="1" applyAlignment="1">
      <alignment horizontal="center" vertical="center" wrapText="1"/>
    </xf>
    <xf numFmtId="1" fontId="0" fillId="0" borderId="4" xfId="0" applyNumberFormat="1" applyFont="1" applyBorder="1" applyAlignment="1">
      <alignment horizontal="center" vertical="center" wrapText="1"/>
    </xf>
    <xf numFmtId="1" fontId="9" fillId="0" borderId="4" xfId="0" applyNumberFormat="1" applyFont="1" applyBorder="1" applyAlignment="1">
      <alignment horizontal="center" vertical="center" wrapText="1"/>
    </xf>
    <xf numFmtId="1" fontId="9" fillId="0" borderId="5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wrapText="1"/>
    </xf>
    <xf numFmtId="1" fontId="1" fillId="0" borderId="2" xfId="0" applyNumberFormat="1" applyFont="1" applyFill="1" applyBorder="1" applyAlignment="1">
      <alignment vertical="top" wrapText="1"/>
    </xf>
    <xf numFmtId="1" fontId="1" fillId="0" borderId="4" xfId="0" applyNumberFormat="1" applyFont="1" applyBorder="1" applyAlignment="1">
      <alignment wrapText="1"/>
    </xf>
    <xf numFmtId="1" fontId="1" fillId="0" borderId="3" xfId="0" applyNumberFormat="1" applyFont="1" applyBorder="1" applyAlignment="1">
      <alignment wrapText="1"/>
    </xf>
    <xf numFmtId="1" fontId="1" fillId="0" borderId="5" xfId="0" applyNumberFormat="1" applyFont="1" applyBorder="1" applyAlignment="1">
      <alignment wrapText="1"/>
    </xf>
    <xf numFmtId="0" fontId="0" fillId="0" borderId="5" xfId="0" applyFont="1" applyBorder="1" applyAlignment="1">
      <alignment vertical="top" wrapText="1"/>
    </xf>
    <xf numFmtId="49" fontId="0" fillId="0" borderId="5" xfId="0" applyNumberFormat="1" applyFont="1" applyBorder="1" applyAlignment="1">
      <alignment horizontal="center" vertical="center" wrapText="1"/>
    </xf>
    <xf numFmtId="1" fontId="0" fillId="0" borderId="5" xfId="0" applyNumberFormat="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5" fillId="0" borderId="2" xfId="0" applyFont="1" applyBorder="1" applyAlignment="1">
      <alignment vertical="top" wrapText="1"/>
    </xf>
    <xf numFmtId="1" fontId="15" fillId="0" borderId="2" xfId="0" applyNumberFormat="1" applyFont="1" applyBorder="1" applyAlignment="1">
      <alignment vertical="top" wrapText="1"/>
    </xf>
    <xf numFmtId="0" fontId="15" fillId="0" borderId="2" xfId="0" applyFont="1" applyBorder="1" applyAlignment="1">
      <alignment vertical="center" wrapText="1"/>
    </xf>
    <xf numFmtId="0" fontId="14" fillId="0" borderId="2" xfId="0" applyFont="1" applyBorder="1" applyAlignment="1">
      <alignment vertical="center" wrapText="1"/>
    </xf>
    <xf numFmtId="1" fontId="0" fillId="0" borderId="2" xfId="0" applyNumberFormat="1" applyFont="1" applyBorder="1" applyAlignment="1">
      <alignment vertical="center"/>
    </xf>
    <xf numFmtId="0" fontId="0" fillId="0" borderId="3" xfId="0" applyBorder="1" applyAlignment="1">
      <alignment vertical="top" wrapText="1"/>
    </xf>
    <xf numFmtId="0" fontId="10" fillId="0" borderId="0" xfId="0" applyFont="1" applyAlignment="1"/>
    <xf numFmtId="1" fontId="1" fillId="0" borderId="2" xfId="0" applyNumberFormat="1" applyFont="1" applyBorder="1" applyAlignment="1">
      <alignment wrapText="1"/>
    </xf>
    <xf numFmtId="0" fontId="1" fillId="0" borderId="2" xfId="0" applyFont="1" applyBorder="1" applyAlignment="1">
      <alignment horizontal="right" vertical="top" wrapText="1"/>
    </xf>
    <xf numFmtId="0" fontId="9" fillId="0" borderId="7" xfId="0" applyFont="1" applyBorder="1" applyAlignment="1">
      <alignment vertical="top" wrapText="1"/>
    </xf>
    <xf numFmtId="0" fontId="0" fillId="0" borderId="8" xfId="0" applyBorder="1"/>
    <xf numFmtId="0" fontId="18" fillId="0" borderId="9" xfId="0" applyFont="1" applyBorder="1"/>
    <xf numFmtId="0" fontId="18" fillId="0" borderId="0" xfId="0" applyFont="1"/>
    <xf numFmtId="1" fontId="18" fillId="0" borderId="0" xfId="0" applyNumberFormat="1" applyFont="1"/>
    <xf numFmtId="0" fontId="20" fillId="0" borderId="0" xfId="0" applyFont="1"/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top" wrapText="1"/>
    </xf>
    <xf numFmtId="0" fontId="6" fillId="0" borderId="4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center" vertical="top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6" fillId="0" borderId="2" xfId="0" applyFont="1" applyBorder="1" applyAlignment="1">
      <alignment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11" xfId="0" applyFont="1" applyBorder="1" applyAlignment="1">
      <alignment horizontal="center" vertical="top" wrapText="1"/>
    </xf>
    <xf numFmtId="0" fontId="1" fillId="0" borderId="12" xfId="0" applyFont="1" applyBorder="1" applyAlignment="1">
      <alignment vertical="top" wrapText="1"/>
    </xf>
    <xf numFmtId="0" fontId="10" fillId="0" borderId="0" xfId="0" applyFont="1" applyAlignment="1">
      <alignment horizontal="right"/>
    </xf>
    <xf numFmtId="0" fontId="14" fillId="0" borderId="2" xfId="0" applyFont="1" applyBorder="1" applyAlignment="1">
      <alignment vertical="top" wrapText="1"/>
    </xf>
    <xf numFmtId="0" fontId="15" fillId="0" borderId="0" xfId="0" applyFont="1" applyAlignment="1">
      <alignment horizontal="center"/>
    </xf>
    <xf numFmtId="49" fontId="9" fillId="0" borderId="2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1" fontId="9" fillId="0" borderId="2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vertical="top" wrapText="1"/>
    </xf>
    <xf numFmtId="0" fontId="15" fillId="0" borderId="0" xfId="0" applyFont="1" applyAlignment="1">
      <alignment vertical="top" wrapText="1"/>
    </xf>
    <xf numFmtId="0" fontId="9" fillId="0" borderId="0" xfId="0" applyFont="1" applyAlignment="1">
      <alignment wrapText="1"/>
    </xf>
    <xf numFmtId="0" fontId="18" fillId="0" borderId="0" xfId="0" applyFont="1" applyBorder="1" applyAlignment="1">
      <alignment wrapText="1"/>
    </xf>
    <xf numFmtId="0" fontId="18" fillId="0" borderId="0" xfId="0" applyFont="1" applyAlignment="1">
      <alignment wrapText="1"/>
    </xf>
    <xf numFmtId="0" fontId="9" fillId="0" borderId="11" xfId="0" applyFont="1" applyBorder="1" applyAlignment="1">
      <alignment vertical="top" wrapText="1"/>
    </xf>
    <xf numFmtId="0" fontId="19" fillId="0" borderId="0" xfId="0" applyFont="1" applyBorder="1" applyAlignment="1">
      <alignment wrapText="1"/>
    </xf>
    <xf numFmtId="0" fontId="19" fillId="0" borderId="0" xfId="0" applyFont="1" applyAlignment="1">
      <alignment wrapText="1"/>
    </xf>
    <xf numFmtId="0" fontId="19" fillId="0" borderId="10" xfId="0" applyFont="1" applyBorder="1" applyAlignment="1">
      <alignment horizontal="center" wrapText="1"/>
    </xf>
    <xf numFmtId="1" fontId="15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/>
    </xf>
    <xf numFmtId="0" fontId="15" fillId="0" borderId="2" xfId="0" applyFont="1" applyBorder="1" applyAlignment="1">
      <alignment vertical="top" wrapText="1"/>
    </xf>
    <xf numFmtId="1" fontId="9" fillId="0" borderId="2" xfId="0" applyNumberFormat="1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9" fillId="0" borderId="4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10" fillId="0" borderId="9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6;&#1090;&#1072;&#1090;&#1085;&#1086;&#1077;%20&#1088;&#1072;&#1089;&#1089;&#1087;&#1080;&#1089;&#1072;&#1085;&#1080;&#107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ПРЕДВАРИТЕЛЬНАЯ 2017"/>
      <sheetName val="ПРЕДВАРИТЕЛЬНАЯ 2017 (2)"/>
      <sheetName val="ОСНОВНАЯ2017"/>
      <sheetName val="ОСНОВНАЯ2017 (2) без медсетры"/>
    </sheetNames>
    <sheetDataSet>
      <sheetData sheetId="0"/>
      <sheetData sheetId="1" refreshError="1"/>
      <sheetData sheetId="2">
        <row r="43">
          <cell r="F43" t="e">
            <v>#REF!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25"/>
  <sheetViews>
    <sheetView view="pageBreakPreview" workbookViewId="0">
      <selection activeCell="G116" sqref="G116"/>
    </sheetView>
  </sheetViews>
  <sheetFormatPr defaultRowHeight="15"/>
  <cols>
    <col min="1" max="1" width="4.7109375" customWidth="1"/>
    <col min="2" max="2" width="30.5703125" customWidth="1"/>
    <col min="3" max="3" width="11" customWidth="1"/>
    <col min="4" max="4" width="12.85546875" customWidth="1"/>
    <col min="5" max="5" width="10.5703125" customWidth="1"/>
    <col min="6" max="6" width="13.140625" customWidth="1"/>
    <col min="7" max="7" width="11.140625" customWidth="1"/>
  </cols>
  <sheetData>
    <row r="1" spans="1:7" s="22" customFormat="1" ht="18.75">
      <c r="A1" s="94" t="s">
        <v>29</v>
      </c>
      <c r="B1" s="94"/>
      <c r="C1" s="94"/>
      <c r="D1" s="94"/>
      <c r="E1" s="94"/>
      <c r="F1" s="94"/>
      <c r="G1" s="94"/>
    </row>
    <row r="2" spans="1:7" s="22" customFormat="1" ht="18.75">
      <c r="A2" s="94" t="s">
        <v>164</v>
      </c>
      <c r="B2" s="94"/>
      <c r="C2" s="94"/>
      <c r="D2" s="94"/>
      <c r="E2" s="94"/>
      <c r="F2" s="94"/>
      <c r="G2" s="94"/>
    </row>
    <row r="3" spans="1:7">
      <c r="A3" s="1"/>
      <c r="F3" s="84"/>
    </row>
    <row r="4" spans="1:7" ht="15.75">
      <c r="A4" s="95" t="s">
        <v>0</v>
      </c>
      <c r="B4" s="95"/>
      <c r="C4" s="95"/>
      <c r="D4" s="95"/>
      <c r="E4" s="95"/>
      <c r="F4" s="95"/>
      <c r="G4" s="95"/>
    </row>
    <row r="5" spans="1:7">
      <c r="A5" s="1"/>
    </row>
    <row r="6" spans="1:7" ht="38.25" customHeight="1">
      <c r="A6" s="4" t="s">
        <v>1</v>
      </c>
      <c r="B6" s="89" t="s">
        <v>3</v>
      </c>
      <c r="C6" s="92" t="s">
        <v>8</v>
      </c>
      <c r="D6" s="92" t="s">
        <v>25</v>
      </c>
      <c r="E6" s="92" t="s">
        <v>26</v>
      </c>
      <c r="F6" s="92" t="s">
        <v>172</v>
      </c>
      <c r="G6" s="92" t="s">
        <v>27</v>
      </c>
    </row>
    <row r="7" spans="1:7">
      <c r="A7" s="4" t="s">
        <v>2</v>
      </c>
      <c r="B7" s="90"/>
      <c r="C7" s="93"/>
      <c r="D7" s="93"/>
      <c r="E7" s="93"/>
      <c r="F7" s="93"/>
      <c r="G7" s="93"/>
    </row>
    <row r="8" spans="1:7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</row>
    <row r="9" spans="1:7" ht="38.25">
      <c r="A9" s="100">
        <v>1</v>
      </c>
      <c r="B9" s="4" t="s">
        <v>4</v>
      </c>
      <c r="C9" s="5">
        <v>211</v>
      </c>
      <c r="D9" s="58">
        <v>1911849</v>
      </c>
      <c r="E9" s="5">
        <v>12</v>
      </c>
      <c r="F9" s="58">
        <f>D9+D10</f>
        <v>2197960</v>
      </c>
      <c r="G9" s="58">
        <f>D9*E9+F9</f>
        <v>25140148</v>
      </c>
    </row>
    <row r="10" spans="1:7">
      <c r="A10" s="100"/>
      <c r="B10" s="4" t="s">
        <v>28</v>
      </c>
      <c r="C10" s="5"/>
      <c r="D10" s="5">
        <v>286111</v>
      </c>
      <c r="E10" s="5">
        <v>12</v>
      </c>
      <c r="F10" s="5"/>
      <c r="G10" s="58">
        <f>D10*E10+F10</f>
        <v>3433332</v>
      </c>
    </row>
    <row r="11" spans="1:7">
      <c r="A11" s="1"/>
    </row>
    <row r="12" spans="1:7" ht="15.75">
      <c r="A12" s="95" t="s">
        <v>7</v>
      </c>
      <c r="B12" s="95"/>
      <c r="C12" s="95"/>
      <c r="D12" s="95"/>
      <c r="E12" s="95"/>
      <c r="F12" s="95"/>
      <c r="G12" s="95"/>
    </row>
    <row r="13" spans="1:7">
      <c r="A13" s="1"/>
    </row>
    <row r="14" spans="1:7">
      <c r="A14" s="4" t="s">
        <v>1</v>
      </c>
      <c r="B14" s="96" t="s">
        <v>3</v>
      </c>
      <c r="C14" s="91" t="s">
        <v>8</v>
      </c>
      <c r="D14" s="91" t="s">
        <v>30</v>
      </c>
      <c r="E14" s="91" t="s">
        <v>31</v>
      </c>
      <c r="F14" s="91" t="s">
        <v>32</v>
      </c>
      <c r="G14" s="91" t="s">
        <v>27</v>
      </c>
    </row>
    <row r="15" spans="1:7" ht="42" customHeight="1">
      <c r="A15" s="4" t="s">
        <v>2</v>
      </c>
      <c r="B15" s="96"/>
      <c r="C15" s="91"/>
      <c r="D15" s="91"/>
      <c r="E15" s="91"/>
      <c r="F15" s="91"/>
      <c r="G15" s="91"/>
    </row>
    <row r="16" spans="1:7">
      <c r="A16" s="5">
        <v>1</v>
      </c>
      <c r="B16" s="5">
        <v>2</v>
      </c>
      <c r="C16" s="5">
        <v>3</v>
      </c>
      <c r="D16" s="5">
        <v>4</v>
      </c>
      <c r="E16" s="5">
        <v>5</v>
      </c>
      <c r="F16" s="5">
        <v>6</v>
      </c>
      <c r="G16" s="5">
        <v>7</v>
      </c>
    </row>
    <row r="17" spans="1:7" ht="51">
      <c r="A17" s="4">
        <v>1</v>
      </c>
      <c r="B17" s="4" t="s">
        <v>33</v>
      </c>
      <c r="C17" s="7">
        <v>212</v>
      </c>
      <c r="D17" s="7">
        <v>30</v>
      </c>
      <c r="E17" s="7">
        <v>15</v>
      </c>
      <c r="F17" s="7">
        <v>100</v>
      </c>
      <c r="G17" s="65">
        <f>D17*E17*F17</f>
        <v>45000</v>
      </c>
    </row>
    <row r="18" spans="1:7">
      <c r="A18" s="1"/>
    </row>
    <row r="19" spans="1:7" ht="15.75">
      <c r="A19" s="95" t="s">
        <v>5</v>
      </c>
      <c r="B19" s="95"/>
      <c r="C19" s="95"/>
      <c r="D19" s="95"/>
      <c r="E19" s="95"/>
      <c r="F19" s="95"/>
      <c r="G19" s="95"/>
    </row>
    <row r="20" spans="1:7">
      <c r="A20" s="1"/>
    </row>
    <row r="21" spans="1:7" ht="24.75" customHeight="1">
      <c r="A21" s="103" t="s">
        <v>1</v>
      </c>
      <c r="B21" s="97" t="s">
        <v>3</v>
      </c>
      <c r="C21" s="91" t="s">
        <v>8</v>
      </c>
      <c r="D21" s="91" t="s">
        <v>35</v>
      </c>
      <c r="E21" s="91" t="s">
        <v>36</v>
      </c>
      <c r="F21" s="91"/>
      <c r="G21" s="91" t="s">
        <v>27</v>
      </c>
    </row>
    <row r="22" spans="1:7">
      <c r="A22" s="104"/>
      <c r="B22" s="98"/>
      <c r="C22" s="91"/>
      <c r="D22" s="91"/>
      <c r="E22" s="91"/>
      <c r="F22" s="91"/>
      <c r="G22" s="91"/>
    </row>
    <row r="23" spans="1:7">
      <c r="A23" s="5">
        <v>1</v>
      </c>
      <c r="B23" s="5">
        <v>2</v>
      </c>
      <c r="C23" s="2">
        <v>3</v>
      </c>
      <c r="D23" s="2">
        <v>4</v>
      </c>
      <c r="E23" s="2">
        <v>5</v>
      </c>
      <c r="F23" s="2">
        <v>6</v>
      </c>
      <c r="G23" s="2">
        <v>7</v>
      </c>
    </row>
    <row r="24" spans="1:7">
      <c r="A24" s="4">
        <v>1</v>
      </c>
      <c r="B24" s="4" t="s">
        <v>34</v>
      </c>
      <c r="C24" s="7">
        <v>213</v>
      </c>
      <c r="D24" s="65">
        <f>G9+G10</f>
        <v>28573480</v>
      </c>
      <c r="E24" s="7">
        <v>30.2</v>
      </c>
      <c r="F24" s="7"/>
      <c r="G24" s="65">
        <f>D24*E24/100</f>
        <v>8629190.9600000009</v>
      </c>
    </row>
    <row r="25" spans="1:7">
      <c r="A25" s="1"/>
    </row>
    <row r="26" spans="1:7" ht="15.75">
      <c r="A26" s="95" t="s">
        <v>9</v>
      </c>
      <c r="B26" s="95"/>
      <c r="C26" s="95"/>
      <c r="D26" s="95"/>
      <c r="E26" s="95"/>
      <c r="F26" s="95"/>
      <c r="G26" s="95"/>
    </row>
    <row r="27" spans="1:7">
      <c r="A27" s="1"/>
    </row>
    <row r="28" spans="1:7">
      <c r="A28" s="4" t="s">
        <v>1</v>
      </c>
      <c r="B28" s="97" t="s">
        <v>3</v>
      </c>
      <c r="C28" s="92" t="s">
        <v>38</v>
      </c>
      <c r="D28" s="92" t="s">
        <v>39</v>
      </c>
      <c r="E28" s="92" t="s">
        <v>40</v>
      </c>
      <c r="F28" s="92" t="s">
        <v>145</v>
      </c>
      <c r="G28" s="92" t="s">
        <v>39</v>
      </c>
    </row>
    <row r="29" spans="1:7" ht="20.25" customHeight="1">
      <c r="A29" s="4" t="s">
        <v>2</v>
      </c>
      <c r="B29" s="98"/>
      <c r="C29" s="93"/>
      <c r="D29" s="93"/>
      <c r="E29" s="93"/>
      <c r="F29" s="93"/>
      <c r="G29" s="93"/>
    </row>
    <row r="30" spans="1:7">
      <c r="A30" s="5">
        <v>1</v>
      </c>
      <c r="B30" s="5">
        <v>2</v>
      </c>
      <c r="C30" s="8">
        <v>3</v>
      </c>
      <c r="D30" s="8">
        <v>4</v>
      </c>
      <c r="E30" s="8">
        <v>5</v>
      </c>
      <c r="F30" s="8">
        <v>6</v>
      </c>
      <c r="G30" s="8">
        <v>7</v>
      </c>
    </row>
    <row r="31" spans="1:7" ht="25.5">
      <c r="A31" s="5">
        <v>1</v>
      </c>
      <c r="B31" s="10" t="s">
        <v>41</v>
      </c>
      <c r="C31" s="5">
        <v>1</v>
      </c>
      <c r="D31" s="5"/>
      <c r="E31" s="5"/>
      <c r="F31" s="5"/>
      <c r="G31" s="5"/>
    </row>
    <row r="32" spans="1:7">
      <c r="A32" s="5">
        <v>2</v>
      </c>
      <c r="B32" s="10" t="s">
        <v>42</v>
      </c>
      <c r="C32" s="5"/>
      <c r="D32" s="5"/>
      <c r="E32" s="5"/>
      <c r="F32" s="5"/>
      <c r="G32" s="5">
        <f>C32*D32*E32+F32</f>
        <v>0</v>
      </c>
    </row>
    <row r="33" spans="1:7" ht="25.5">
      <c r="A33" s="4">
        <v>3</v>
      </c>
      <c r="B33" s="10" t="s">
        <v>43</v>
      </c>
      <c r="C33" s="4" t="s">
        <v>44</v>
      </c>
      <c r="D33" s="4">
        <v>750</v>
      </c>
      <c r="E33" s="4">
        <v>12</v>
      </c>
      <c r="F33" s="4">
        <v>0</v>
      </c>
      <c r="G33" s="5">
        <f>D33*E33</f>
        <v>9000</v>
      </c>
    </row>
    <row r="34" spans="1:7" ht="15.75" customHeight="1">
      <c r="A34" s="1"/>
    </row>
    <row r="35" spans="1:7" ht="15.75">
      <c r="A35" s="95" t="s">
        <v>10</v>
      </c>
      <c r="B35" s="95"/>
      <c r="C35" s="95"/>
      <c r="D35" s="95"/>
      <c r="E35" s="95"/>
      <c r="F35" s="95"/>
      <c r="G35" s="95"/>
    </row>
    <row r="36" spans="1:7">
      <c r="A36" s="1"/>
    </row>
    <row r="37" spans="1:7" ht="22.5" customHeight="1">
      <c r="A37" s="4" t="s">
        <v>1</v>
      </c>
      <c r="B37" s="23" t="s">
        <v>3</v>
      </c>
      <c r="C37" s="13"/>
      <c r="D37" s="4" t="s">
        <v>8</v>
      </c>
      <c r="E37" s="4" t="s">
        <v>6</v>
      </c>
    </row>
    <row r="38" spans="1:7" ht="38.25">
      <c r="A38" s="4">
        <v>1</v>
      </c>
      <c r="B38" s="4" t="s">
        <v>167</v>
      </c>
      <c r="C38" s="4"/>
      <c r="D38" s="4">
        <v>22201</v>
      </c>
      <c r="E38" s="4">
        <v>9000</v>
      </c>
    </row>
    <row r="39" spans="1:7">
      <c r="A39" s="1"/>
    </row>
    <row r="40" spans="1:7" ht="39" customHeight="1">
      <c r="A40" s="95" t="s">
        <v>45</v>
      </c>
      <c r="B40" s="95"/>
      <c r="C40" s="95"/>
      <c r="D40" s="95"/>
      <c r="E40" s="95"/>
      <c r="F40" s="95"/>
      <c r="G40" s="95"/>
    </row>
    <row r="41" spans="1:7">
      <c r="A41" s="1"/>
    </row>
    <row r="42" spans="1:7" ht="15" customHeight="1">
      <c r="A42" s="11" t="s">
        <v>1</v>
      </c>
      <c r="B42" s="97" t="s">
        <v>3</v>
      </c>
      <c r="C42" s="89" t="s">
        <v>37</v>
      </c>
      <c r="D42" s="96" t="s">
        <v>46</v>
      </c>
      <c r="E42" s="96" t="s">
        <v>47</v>
      </c>
      <c r="F42" s="92" t="s">
        <v>165</v>
      </c>
      <c r="G42" s="91" t="s">
        <v>27</v>
      </c>
    </row>
    <row r="43" spans="1:7">
      <c r="A43" s="11" t="s">
        <v>2</v>
      </c>
      <c r="B43" s="98"/>
      <c r="C43" s="90"/>
      <c r="D43" s="96"/>
      <c r="E43" s="96"/>
      <c r="F43" s="93"/>
      <c r="G43" s="91"/>
    </row>
    <row r="44" spans="1:7">
      <c r="A44" s="15">
        <v>1</v>
      </c>
      <c r="B44" s="15">
        <v>2</v>
      </c>
      <c r="C44" s="15">
        <v>3</v>
      </c>
      <c r="D44" s="15">
        <v>4</v>
      </c>
      <c r="E44" s="15">
        <v>5</v>
      </c>
      <c r="F44" s="12">
        <v>6</v>
      </c>
      <c r="G44" s="12">
        <v>7</v>
      </c>
    </row>
    <row r="45" spans="1:7" ht="21" customHeight="1">
      <c r="A45" s="4">
        <v>1</v>
      </c>
      <c r="B45" s="4" t="s">
        <v>11</v>
      </c>
      <c r="C45" s="4" t="s">
        <v>48</v>
      </c>
      <c r="D45" s="4">
        <v>120000</v>
      </c>
      <c r="E45" s="4">
        <v>6.5</v>
      </c>
      <c r="F45" s="16">
        <v>0</v>
      </c>
      <c r="G45" s="66">
        <f>D45*E45+F45</f>
        <v>780000</v>
      </c>
    </row>
    <row r="46" spans="1:7" ht="21" customHeight="1">
      <c r="A46" s="4">
        <v>2</v>
      </c>
      <c r="B46" s="4" t="s">
        <v>12</v>
      </c>
      <c r="C46" s="4" t="s">
        <v>49</v>
      </c>
      <c r="D46" s="4">
        <v>130000</v>
      </c>
      <c r="E46" s="4">
        <v>4.3</v>
      </c>
      <c r="F46" s="16">
        <v>0</v>
      </c>
      <c r="G46" s="66">
        <f>D46*E46</f>
        <v>559000</v>
      </c>
    </row>
    <row r="47" spans="1:7" ht="20.25" customHeight="1">
      <c r="A47" s="4">
        <v>3</v>
      </c>
      <c r="B47" s="4" t="s">
        <v>13</v>
      </c>
      <c r="C47" s="4" t="s">
        <v>48</v>
      </c>
      <c r="D47" s="4">
        <v>8000</v>
      </c>
      <c r="E47" s="4">
        <v>4.25</v>
      </c>
      <c r="F47" s="16">
        <v>0</v>
      </c>
      <c r="G47" s="66">
        <v>34000</v>
      </c>
    </row>
    <row r="49" spans="1:7">
      <c r="A49" s="101" t="s">
        <v>50</v>
      </c>
      <c r="B49" s="101"/>
      <c r="C49" s="101"/>
      <c r="D49" s="101"/>
      <c r="E49" s="101"/>
      <c r="F49" s="101"/>
      <c r="G49" s="101"/>
    </row>
    <row r="50" spans="1:7">
      <c r="A50" s="101"/>
      <c r="B50" s="101"/>
      <c r="C50" s="101"/>
      <c r="D50" s="101"/>
      <c r="E50" s="101"/>
      <c r="F50" s="101"/>
      <c r="G50" s="101"/>
    </row>
    <row r="51" spans="1:7" ht="15" customHeight="1">
      <c r="A51" s="11" t="s">
        <v>1</v>
      </c>
      <c r="B51" s="97" t="s">
        <v>3</v>
      </c>
      <c r="C51" s="89" t="s">
        <v>37</v>
      </c>
      <c r="D51" s="96" t="s">
        <v>46</v>
      </c>
      <c r="E51" s="96" t="s">
        <v>47</v>
      </c>
      <c r="F51" s="92" t="s">
        <v>165</v>
      </c>
      <c r="G51" s="91" t="s">
        <v>27</v>
      </c>
    </row>
    <row r="52" spans="1:7" ht="10.5" customHeight="1">
      <c r="A52" s="11" t="s">
        <v>2</v>
      </c>
      <c r="B52" s="98"/>
      <c r="C52" s="90"/>
      <c r="D52" s="96"/>
      <c r="E52" s="96"/>
      <c r="F52" s="93"/>
      <c r="G52" s="91"/>
    </row>
    <row r="53" spans="1:7">
      <c r="A53" s="15">
        <v>1</v>
      </c>
      <c r="B53" s="15">
        <v>2</v>
      </c>
      <c r="C53" s="15">
        <v>3</v>
      </c>
      <c r="D53" s="15">
        <v>4</v>
      </c>
      <c r="E53" s="15">
        <v>5</v>
      </c>
      <c r="F53" s="12">
        <v>6</v>
      </c>
      <c r="G53" s="12">
        <v>7</v>
      </c>
    </row>
    <row r="54" spans="1:7" ht="21" customHeight="1">
      <c r="A54" s="4">
        <v>1</v>
      </c>
      <c r="B54" s="4" t="s">
        <v>51</v>
      </c>
      <c r="C54" s="4" t="s">
        <v>48</v>
      </c>
      <c r="D54" s="4">
        <v>256</v>
      </c>
      <c r="E54" s="4">
        <v>204.3</v>
      </c>
      <c r="F54" s="16">
        <v>35500</v>
      </c>
      <c r="G54" s="66">
        <v>87801</v>
      </c>
    </row>
    <row r="55" spans="1:7" ht="21" customHeight="1">
      <c r="A55" s="4">
        <v>2</v>
      </c>
      <c r="B55" s="4" t="s">
        <v>52</v>
      </c>
      <c r="C55" s="4" t="s">
        <v>53</v>
      </c>
      <c r="D55" s="4">
        <v>56000</v>
      </c>
      <c r="E55" s="4">
        <v>0.74</v>
      </c>
      <c r="F55" s="16">
        <v>39584</v>
      </c>
      <c r="G55" s="66">
        <v>81024</v>
      </c>
    </row>
    <row r="56" spans="1:7">
      <c r="A56" s="1"/>
    </row>
    <row r="57" spans="1:7">
      <c r="A57" s="4" t="s">
        <v>1</v>
      </c>
      <c r="B57" s="96" t="s">
        <v>3</v>
      </c>
      <c r="C57" s="99"/>
      <c r="D57" s="102" t="s">
        <v>8</v>
      </c>
      <c r="E57" s="91" t="s">
        <v>27</v>
      </c>
    </row>
    <row r="58" spans="1:7" ht="10.5" customHeight="1">
      <c r="A58" s="4" t="s">
        <v>2</v>
      </c>
      <c r="B58" s="96"/>
      <c r="C58" s="99"/>
      <c r="D58" s="102"/>
      <c r="E58" s="91"/>
    </row>
    <row r="59" spans="1:7">
      <c r="A59" s="4">
        <v>1</v>
      </c>
      <c r="B59" s="4">
        <v>2</v>
      </c>
      <c r="C59" s="4"/>
      <c r="D59" s="4">
        <v>3</v>
      </c>
      <c r="E59" s="4">
        <v>4</v>
      </c>
    </row>
    <row r="60" spans="1:7" ht="25.5">
      <c r="A60" s="99">
        <v>1</v>
      </c>
      <c r="B60" s="4" t="s">
        <v>54</v>
      </c>
      <c r="C60" s="103"/>
      <c r="D60" s="99" t="s">
        <v>15</v>
      </c>
      <c r="E60" s="4">
        <v>350000</v>
      </c>
    </row>
    <row r="61" spans="1:7">
      <c r="A61" s="99"/>
      <c r="B61" s="4" t="s">
        <v>60</v>
      </c>
      <c r="C61" s="105"/>
      <c r="D61" s="99"/>
      <c r="E61" s="4">
        <v>80000</v>
      </c>
    </row>
    <row r="62" spans="1:7" ht="38.25">
      <c r="A62" s="99"/>
      <c r="B62" s="4" t="s">
        <v>168</v>
      </c>
      <c r="C62" s="105"/>
      <c r="D62" s="99"/>
      <c r="E62" s="4">
        <v>182000</v>
      </c>
    </row>
    <row r="63" spans="1:7">
      <c r="A63" s="99"/>
      <c r="B63" s="4" t="s">
        <v>56</v>
      </c>
      <c r="C63" s="105"/>
      <c r="D63" s="99"/>
      <c r="E63" s="4">
        <v>0</v>
      </c>
    </row>
    <row r="64" spans="1:7">
      <c r="A64" s="99"/>
      <c r="B64" s="4" t="s">
        <v>57</v>
      </c>
      <c r="C64" s="105"/>
      <c r="D64" s="99"/>
      <c r="E64" s="4">
        <v>7000</v>
      </c>
    </row>
    <row r="65" spans="1:7">
      <c r="A65" s="99"/>
      <c r="B65" s="4" t="s">
        <v>58</v>
      </c>
      <c r="C65" s="105"/>
      <c r="D65" s="99"/>
      <c r="E65" s="4">
        <v>6000</v>
      </c>
    </row>
    <row r="66" spans="1:7" ht="38.25">
      <c r="A66" s="99"/>
      <c r="B66" s="4" t="s">
        <v>59</v>
      </c>
      <c r="C66" s="104"/>
      <c r="D66" s="99"/>
      <c r="E66" s="18">
        <v>13000</v>
      </c>
    </row>
    <row r="67" spans="1:7">
      <c r="A67" s="1"/>
    </row>
    <row r="68" spans="1:7" ht="15.75">
      <c r="A68" s="95" t="s">
        <v>16</v>
      </c>
      <c r="B68" s="95"/>
      <c r="C68" s="95"/>
      <c r="D68" s="95"/>
      <c r="E68" s="95"/>
      <c r="F68" s="95"/>
      <c r="G68" s="95"/>
    </row>
    <row r="69" spans="1:7">
      <c r="A69" s="1"/>
    </row>
    <row r="70" spans="1:7">
      <c r="A70" s="4" t="s">
        <v>1</v>
      </c>
      <c r="B70" s="96" t="s">
        <v>3</v>
      </c>
      <c r="C70" s="99"/>
      <c r="D70" s="102" t="s">
        <v>8</v>
      </c>
      <c r="E70" s="91" t="s">
        <v>27</v>
      </c>
    </row>
    <row r="71" spans="1:7">
      <c r="A71" s="4" t="s">
        <v>2</v>
      </c>
      <c r="B71" s="96"/>
      <c r="C71" s="99"/>
      <c r="D71" s="102"/>
      <c r="E71" s="91"/>
    </row>
    <row r="72" spans="1:7">
      <c r="A72" s="5">
        <v>1</v>
      </c>
      <c r="B72" s="5">
        <v>2</v>
      </c>
      <c r="C72" s="5">
        <v>3</v>
      </c>
      <c r="D72" s="5">
        <v>5</v>
      </c>
      <c r="E72" s="5">
        <v>5</v>
      </c>
    </row>
    <row r="73" spans="1:7" ht="25.5">
      <c r="A73" s="99"/>
      <c r="B73" s="4" t="s">
        <v>169</v>
      </c>
      <c r="C73" s="99"/>
      <c r="D73" s="99" t="s">
        <v>17</v>
      </c>
      <c r="E73" s="81">
        <v>10000</v>
      </c>
    </row>
    <row r="74" spans="1:7">
      <c r="A74" s="99"/>
      <c r="B74" s="4" t="s">
        <v>68</v>
      </c>
      <c r="C74" s="99"/>
      <c r="D74" s="99"/>
      <c r="E74" s="81">
        <v>0</v>
      </c>
    </row>
    <row r="75" spans="1:7" ht="25.5">
      <c r="A75" s="99"/>
      <c r="B75" s="4" t="s">
        <v>69</v>
      </c>
      <c r="C75" s="99"/>
      <c r="D75" s="99"/>
      <c r="E75" s="81">
        <v>140000</v>
      </c>
    </row>
    <row r="76" spans="1:7">
      <c r="A76" s="99"/>
      <c r="B76" s="4" t="s">
        <v>62</v>
      </c>
      <c r="C76" s="99"/>
      <c r="D76" s="99"/>
      <c r="E76" s="81">
        <v>105600</v>
      </c>
    </row>
    <row r="77" spans="1:7" ht="38.25">
      <c r="A77" s="99"/>
      <c r="B77" s="4" t="s">
        <v>70</v>
      </c>
      <c r="C77" s="99"/>
      <c r="D77" s="99"/>
      <c r="E77" s="81">
        <v>0</v>
      </c>
    </row>
    <row r="78" spans="1:7" ht="25.5">
      <c r="A78" s="99"/>
      <c r="B78" s="4" t="s">
        <v>61</v>
      </c>
      <c r="C78" s="99"/>
      <c r="D78" s="99"/>
      <c r="E78" s="81">
        <v>0</v>
      </c>
    </row>
    <row r="79" spans="1:7">
      <c r="A79" s="99"/>
      <c r="B79" s="4" t="s">
        <v>64</v>
      </c>
      <c r="C79" s="99"/>
      <c r="D79" s="99"/>
      <c r="E79" s="81">
        <v>0</v>
      </c>
    </row>
    <row r="80" spans="1:7" ht="25.5">
      <c r="A80" s="99"/>
      <c r="B80" s="4" t="s">
        <v>65</v>
      </c>
      <c r="C80" s="99"/>
      <c r="D80" s="99"/>
      <c r="E80" s="81">
        <v>0</v>
      </c>
    </row>
    <row r="81" spans="1:7" ht="25.5">
      <c r="A81" s="99"/>
      <c r="B81" s="4" t="s">
        <v>66</v>
      </c>
      <c r="C81" s="99"/>
      <c r="D81" s="99"/>
      <c r="E81" s="69">
        <v>55000</v>
      </c>
    </row>
    <row r="82" spans="1:7">
      <c r="A82" s="6"/>
      <c r="B82" s="6"/>
      <c r="C82" s="6"/>
      <c r="D82" s="6"/>
      <c r="E82" s="6"/>
    </row>
    <row r="83" spans="1:7">
      <c r="A83" s="6"/>
      <c r="B83" s="6"/>
      <c r="C83" s="6"/>
      <c r="D83" s="6"/>
      <c r="E83" s="6"/>
    </row>
    <row r="84" spans="1:7" ht="15.75">
      <c r="A84" s="95" t="s">
        <v>18</v>
      </c>
      <c r="B84" s="95"/>
      <c r="C84" s="95"/>
      <c r="D84" s="95"/>
      <c r="E84" s="95"/>
      <c r="F84" s="95"/>
      <c r="G84" s="95"/>
    </row>
    <row r="85" spans="1:7">
      <c r="A85" s="1"/>
    </row>
    <row r="86" spans="1:7" ht="15" customHeight="1">
      <c r="A86" s="4" t="s">
        <v>1</v>
      </c>
      <c r="B86" s="96" t="s">
        <v>3</v>
      </c>
      <c r="C86" s="102" t="s">
        <v>8</v>
      </c>
      <c r="D86" s="91" t="s">
        <v>165</v>
      </c>
      <c r="E86" s="91" t="s">
        <v>27</v>
      </c>
    </row>
    <row r="87" spans="1:7">
      <c r="A87" s="4" t="s">
        <v>2</v>
      </c>
      <c r="B87" s="96"/>
      <c r="C87" s="102"/>
      <c r="D87" s="91"/>
      <c r="E87" s="91"/>
    </row>
    <row r="88" spans="1:7">
      <c r="A88" s="5">
        <v>1</v>
      </c>
      <c r="B88" s="5">
        <v>2</v>
      </c>
      <c r="C88" s="5">
        <v>3</v>
      </c>
      <c r="D88" s="5">
        <v>6</v>
      </c>
      <c r="E88" s="5">
        <v>7</v>
      </c>
    </row>
    <row r="89" spans="1:7" ht="25.5">
      <c r="A89" s="100">
        <v>1</v>
      </c>
      <c r="B89" s="4" t="s">
        <v>19</v>
      </c>
      <c r="C89" s="99" t="s">
        <v>22</v>
      </c>
      <c r="D89" s="4">
        <v>15250</v>
      </c>
      <c r="E89" s="4">
        <v>65000</v>
      </c>
    </row>
    <row r="90" spans="1:7">
      <c r="A90" s="100"/>
      <c r="B90" s="4" t="s">
        <v>14</v>
      </c>
      <c r="C90" s="99"/>
      <c r="D90" s="4">
        <v>0</v>
      </c>
      <c r="E90" s="4">
        <v>0</v>
      </c>
    </row>
    <row r="91" spans="1:7">
      <c r="A91" s="100"/>
      <c r="B91" s="19" t="s">
        <v>71</v>
      </c>
      <c r="C91" s="99"/>
      <c r="D91" s="4">
        <v>10000</v>
      </c>
      <c r="E91" s="4">
        <v>20000</v>
      </c>
    </row>
    <row r="92" spans="1:7">
      <c r="A92" s="100"/>
      <c r="B92" s="4" t="s">
        <v>72</v>
      </c>
      <c r="C92" s="99"/>
      <c r="D92" s="4">
        <v>2600</v>
      </c>
      <c r="E92" s="4">
        <v>5200</v>
      </c>
    </row>
    <row r="93" spans="1:7">
      <c r="A93" s="100"/>
      <c r="B93" s="4" t="s">
        <v>20</v>
      </c>
      <c r="C93" s="99"/>
      <c r="D93" s="4">
        <v>0</v>
      </c>
      <c r="E93" s="4">
        <v>0</v>
      </c>
    </row>
    <row r="94" spans="1:7" ht="25.5">
      <c r="A94" s="100"/>
      <c r="B94" s="4" t="s">
        <v>21</v>
      </c>
      <c r="C94" s="99"/>
      <c r="D94" s="18">
        <v>0</v>
      </c>
      <c r="E94" s="18">
        <v>0</v>
      </c>
    </row>
    <row r="95" spans="1:7">
      <c r="A95" s="1"/>
    </row>
    <row r="96" spans="1:7" ht="15.75">
      <c r="A96" s="95" t="s">
        <v>23</v>
      </c>
      <c r="B96" s="95"/>
      <c r="C96" s="95"/>
      <c r="D96" s="95"/>
      <c r="E96" s="95"/>
      <c r="F96" s="95"/>
      <c r="G96" s="95"/>
    </row>
    <row r="97" spans="1:7">
      <c r="A97" s="3"/>
      <c r="B97" s="3"/>
      <c r="C97" s="3"/>
      <c r="D97" s="3"/>
      <c r="E97" s="3"/>
      <c r="F97" s="3"/>
      <c r="G97" s="3"/>
    </row>
    <row r="98" spans="1:7" ht="15" customHeight="1">
      <c r="A98" s="4" t="s">
        <v>1</v>
      </c>
      <c r="B98" s="96" t="s">
        <v>3</v>
      </c>
      <c r="C98" s="102" t="s">
        <v>8</v>
      </c>
      <c r="D98" s="91" t="s">
        <v>38</v>
      </c>
      <c r="E98" s="91" t="s">
        <v>73</v>
      </c>
      <c r="F98" s="91" t="s">
        <v>27</v>
      </c>
    </row>
    <row r="99" spans="1:7">
      <c r="A99" s="4" t="s">
        <v>2</v>
      </c>
      <c r="B99" s="96"/>
      <c r="C99" s="102"/>
      <c r="D99" s="91"/>
      <c r="E99" s="91"/>
      <c r="F99" s="91"/>
    </row>
    <row r="100" spans="1:7">
      <c r="A100" s="5">
        <v>1</v>
      </c>
      <c r="B100" s="13">
        <v>2</v>
      </c>
      <c r="C100" s="5">
        <v>3</v>
      </c>
      <c r="D100" s="5">
        <v>6</v>
      </c>
      <c r="E100" s="5">
        <v>7</v>
      </c>
      <c r="F100" s="5">
        <v>7</v>
      </c>
    </row>
    <row r="101" spans="1:7" ht="25.5">
      <c r="A101" s="106">
        <v>1</v>
      </c>
      <c r="B101" s="4" t="s">
        <v>170</v>
      </c>
      <c r="C101" s="107">
        <v>310</v>
      </c>
      <c r="D101" s="4">
        <v>5</v>
      </c>
      <c r="E101" s="4">
        <v>28000</v>
      </c>
      <c r="F101" s="4">
        <f t="shared" ref="F101:F106" si="0">D101*E101</f>
        <v>140000</v>
      </c>
      <c r="G101" s="20"/>
    </row>
    <row r="102" spans="1:7" ht="25.5">
      <c r="A102" s="106"/>
      <c r="B102" s="4" t="s">
        <v>173</v>
      </c>
      <c r="C102" s="107"/>
      <c r="D102" s="4"/>
      <c r="E102" s="4">
        <v>0</v>
      </c>
      <c r="F102" s="4">
        <v>90000</v>
      </c>
      <c r="G102" s="20"/>
    </row>
    <row r="103" spans="1:7">
      <c r="A103" s="106"/>
      <c r="B103" s="4" t="s">
        <v>76</v>
      </c>
      <c r="C103" s="107"/>
      <c r="D103" s="4">
        <v>940</v>
      </c>
      <c r="E103" s="4">
        <v>150</v>
      </c>
      <c r="F103" s="4">
        <f t="shared" si="0"/>
        <v>141000</v>
      </c>
      <c r="G103" s="20"/>
    </row>
    <row r="104" spans="1:7" ht="25.5">
      <c r="A104" s="106"/>
      <c r="B104" s="4" t="s">
        <v>77</v>
      </c>
      <c r="C104" s="107"/>
      <c r="D104" s="4">
        <v>5</v>
      </c>
      <c r="E104" s="4">
        <v>30000</v>
      </c>
      <c r="F104" s="4">
        <f t="shared" si="0"/>
        <v>150000</v>
      </c>
    </row>
    <row r="105" spans="1:7" ht="25.5">
      <c r="A105" s="106"/>
      <c r="B105" s="4" t="s">
        <v>78</v>
      </c>
      <c r="C105" s="107"/>
      <c r="D105" s="4"/>
      <c r="E105" s="4">
        <v>0</v>
      </c>
      <c r="F105" s="4">
        <v>60000</v>
      </c>
    </row>
    <row r="106" spans="1:7">
      <c r="A106" s="106"/>
      <c r="B106" s="18" t="s">
        <v>79</v>
      </c>
      <c r="C106" s="107"/>
      <c r="D106" s="18"/>
      <c r="E106" s="18">
        <v>0</v>
      </c>
      <c r="F106" s="4">
        <f t="shared" si="0"/>
        <v>0</v>
      </c>
    </row>
    <row r="107" spans="1:7">
      <c r="A107" s="20"/>
      <c r="B107" s="6"/>
      <c r="C107" s="6"/>
      <c r="D107" s="6"/>
      <c r="E107" s="6"/>
      <c r="F107" s="6"/>
    </row>
    <row r="108" spans="1:7" ht="15.75">
      <c r="A108" s="95" t="s">
        <v>80</v>
      </c>
      <c r="B108" s="95"/>
      <c r="C108" s="95"/>
      <c r="D108" s="95"/>
      <c r="E108" s="95"/>
      <c r="F108" s="95"/>
      <c r="G108" s="95"/>
    </row>
    <row r="109" spans="1:7">
      <c r="A109" s="3"/>
      <c r="B109" s="3"/>
      <c r="C109" s="3"/>
      <c r="D109" s="3"/>
      <c r="E109" s="3"/>
      <c r="F109" s="3"/>
      <c r="G109" s="3"/>
    </row>
    <row r="110" spans="1:7" ht="24.75" customHeight="1">
      <c r="A110" s="4" t="s">
        <v>1</v>
      </c>
      <c r="B110" s="11" t="s">
        <v>3</v>
      </c>
      <c r="C110" s="9" t="s">
        <v>8</v>
      </c>
      <c r="D110" s="8" t="s">
        <v>38</v>
      </c>
      <c r="E110" s="8" t="s">
        <v>73</v>
      </c>
      <c r="F110" s="8" t="s">
        <v>27</v>
      </c>
    </row>
    <row r="111" spans="1:7">
      <c r="A111" s="5">
        <v>1</v>
      </c>
      <c r="B111" s="13">
        <v>2</v>
      </c>
      <c r="C111" s="5">
        <v>3</v>
      </c>
      <c r="D111" s="5">
        <v>6</v>
      </c>
      <c r="E111" s="5">
        <v>7</v>
      </c>
      <c r="F111" s="5">
        <v>7</v>
      </c>
    </row>
    <row r="112" spans="1:7" ht="38.25">
      <c r="A112" s="106">
        <v>1</v>
      </c>
      <c r="B112" s="4" t="s">
        <v>81</v>
      </c>
      <c r="C112" s="107">
        <v>340</v>
      </c>
      <c r="D112" s="4">
        <v>2180</v>
      </c>
      <c r="E112" s="4">
        <v>110</v>
      </c>
      <c r="F112" s="14">
        <f>D112*E112</f>
        <v>239800</v>
      </c>
    </row>
    <row r="113" spans="1:7">
      <c r="A113" s="106"/>
      <c r="B113" s="17" t="s">
        <v>82</v>
      </c>
      <c r="C113" s="107"/>
      <c r="D113" s="4">
        <v>46</v>
      </c>
      <c r="E113" s="4">
        <v>682</v>
      </c>
      <c r="F113" s="14">
        <f>D113*E113</f>
        <v>31372</v>
      </c>
    </row>
    <row r="114" spans="1:7">
      <c r="A114" s="106"/>
      <c r="B114" s="4" t="s">
        <v>83</v>
      </c>
      <c r="C114" s="107"/>
      <c r="D114" s="4"/>
      <c r="E114" s="4"/>
      <c r="F114" s="4">
        <v>36000</v>
      </c>
    </row>
    <row r="115" spans="1:7">
      <c r="A115" s="106"/>
      <c r="B115" s="4" t="s">
        <v>84</v>
      </c>
      <c r="C115" s="107"/>
      <c r="D115" s="4"/>
      <c r="E115" s="4"/>
      <c r="F115" s="4">
        <f>F116+F117+F118</f>
        <v>447000</v>
      </c>
    </row>
    <row r="116" spans="1:7">
      <c r="A116" s="106"/>
      <c r="B116" s="82" t="s">
        <v>85</v>
      </c>
      <c r="C116" s="107"/>
      <c r="D116" s="4">
        <v>6500</v>
      </c>
      <c r="E116" s="4">
        <v>36</v>
      </c>
      <c r="F116" s="4">
        <f>D116*E116</f>
        <v>234000</v>
      </c>
    </row>
    <row r="117" spans="1:7">
      <c r="A117" s="106"/>
      <c r="B117" s="82" t="s">
        <v>86</v>
      </c>
      <c r="C117" s="107"/>
      <c r="D117" s="4">
        <v>25</v>
      </c>
      <c r="E117" s="4">
        <v>120</v>
      </c>
      <c r="F117" s="4">
        <f>D117*E117</f>
        <v>3000</v>
      </c>
    </row>
    <row r="118" spans="1:7">
      <c r="A118" s="106"/>
      <c r="B118" s="82" t="s">
        <v>171</v>
      </c>
      <c r="C118" s="107"/>
      <c r="D118" s="4"/>
      <c r="E118" s="4">
        <v>210000</v>
      </c>
      <c r="F118" s="4">
        <v>210000</v>
      </c>
    </row>
    <row r="119" spans="1:7" ht="25.5">
      <c r="A119" s="106"/>
      <c r="B119" s="18" t="s">
        <v>176</v>
      </c>
      <c r="C119" s="107"/>
      <c r="D119" s="18"/>
      <c r="E119" s="18"/>
      <c r="F119" s="18">
        <v>275000</v>
      </c>
    </row>
    <row r="120" spans="1:7">
      <c r="A120" s="1"/>
    </row>
    <row r="121" spans="1:7" ht="15.75">
      <c r="A121" s="1"/>
      <c r="C121" s="85"/>
      <c r="D121" s="86" t="s">
        <v>88</v>
      </c>
      <c r="E121" s="86"/>
      <c r="F121" s="87">
        <v>41456468</v>
      </c>
    </row>
    <row r="122" spans="1:7">
      <c r="A122" s="1"/>
    </row>
    <row r="123" spans="1:7">
      <c r="A123" s="101" t="s">
        <v>174</v>
      </c>
      <c r="B123" s="101"/>
      <c r="C123" s="101"/>
      <c r="D123" s="101"/>
      <c r="E123" s="101"/>
      <c r="F123" s="101"/>
      <c r="G123" s="101"/>
    </row>
    <row r="124" spans="1:7" ht="30" customHeight="1">
      <c r="A124" s="101" t="s">
        <v>175</v>
      </c>
      <c r="B124" s="101"/>
      <c r="C124" s="101"/>
      <c r="D124" s="101"/>
      <c r="E124" s="101"/>
      <c r="F124" s="101"/>
      <c r="G124" s="101"/>
    </row>
    <row r="125" spans="1:7" ht="18" customHeight="1">
      <c r="A125" s="1"/>
    </row>
  </sheetData>
  <mergeCells count="83">
    <mergeCell ref="C86:C87"/>
    <mergeCell ref="D86:D87"/>
    <mergeCell ref="A89:A94"/>
    <mergeCell ref="B86:B87"/>
    <mergeCell ref="B98:B99"/>
    <mergeCell ref="A101:A106"/>
    <mergeCell ref="C101:C106"/>
    <mergeCell ref="D98:D99"/>
    <mergeCell ref="A60:A66"/>
    <mergeCell ref="A84:G84"/>
    <mergeCell ref="C89:C94"/>
    <mergeCell ref="E98:E99"/>
    <mergeCell ref="A96:G96"/>
    <mergeCell ref="E86:E87"/>
    <mergeCell ref="D70:D71"/>
    <mergeCell ref="E70:E71"/>
    <mergeCell ref="C73:C81"/>
    <mergeCell ref="A124:G124"/>
    <mergeCell ref="A123:G123"/>
    <mergeCell ref="A112:A119"/>
    <mergeCell ref="C112:C119"/>
    <mergeCell ref="A108:G108"/>
    <mergeCell ref="F98:F99"/>
    <mergeCell ref="C98:C99"/>
    <mergeCell ref="G21:G22"/>
    <mergeCell ref="D60:D66"/>
    <mergeCell ref="D51:D52"/>
    <mergeCell ref="E51:E52"/>
    <mergeCell ref="C60:C66"/>
    <mergeCell ref="A73:A81"/>
    <mergeCell ref="D73:D81"/>
    <mergeCell ref="A68:G68"/>
    <mergeCell ref="B70:B71"/>
    <mergeCell ref="C70:C71"/>
    <mergeCell ref="D57:D58"/>
    <mergeCell ref="F51:F52"/>
    <mergeCell ref="E57:E58"/>
    <mergeCell ref="A50:G50"/>
    <mergeCell ref="D21:D22"/>
    <mergeCell ref="F21:F22"/>
    <mergeCell ref="G28:G29"/>
    <mergeCell ref="A26:G26"/>
    <mergeCell ref="A21:A22"/>
    <mergeCell ref="C21:C22"/>
    <mergeCell ref="A9:A10"/>
    <mergeCell ref="G14:G15"/>
    <mergeCell ref="D14:D15"/>
    <mergeCell ref="A19:G19"/>
    <mergeCell ref="A12:G12"/>
    <mergeCell ref="C14:C15"/>
    <mergeCell ref="E14:E15"/>
    <mergeCell ref="F14:F15"/>
    <mergeCell ref="B14:B15"/>
    <mergeCell ref="G51:G52"/>
    <mergeCell ref="B57:B58"/>
    <mergeCell ref="C57:C58"/>
    <mergeCell ref="B42:B43"/>
    <mergeCell ref="A35:G35"/>
    <mergeCell ref="A40:G40"/>
    <mergeCell ref="D42:D43"/>
    <mergeCell ref="B51:B52"/>
    <mergeCell ref="C51:C52"/>
    <mergeCell ref="A49:G49"/>
    <mergeCell ref="A4:G4"/>
    <mergeCell ref="E28:E29"/>
    <mergeCell ref="F28:F29"/>
    <mergeCell ref="D28:D29"/>
    <mergeCell ref="C42:C43"/>
    <mergeCell ref="E42:E43"/>
    <mergeCell ref="F42:F43"/>
    <mergeCell ref="B21:B22"/>
    <mergeCell ref="B28:B29"/>
    <mergeCell ref="C28:C29"/>
    <mergeCell ref="B6:B7"/>
    <mergeCell ref="G42:G43"/>
    <mergeCell ref="F6:F7"/>
    <mergeCell ref="E21:E22"/>
    <mergeCell ref="A1:G1"/>
    <mergeCell ref="A2:G2"/>
    <mergeCell ref="C6:C7"/>
    <mergeCell ref="D6:D7"/>
    <mergeCell ref="E6:E7"/>
    <mergeCell ref="G6:G7"/>
  </mergeCells>
  <phoneticPr fontId="0" type="noConversion"/>
  <pageMargins left="0.19685039370078741" right="0" top="0.15748031496062992" bottom="0.15748031496062992" header="0.31496062992125984" footer="0.31496062992125984"/>
  <pageSetup paperSize="9" orientation="portrait" horizontalDpi="180" verticalDpi="180" r:id="rId1"/>
  <rowBreaks count="1" manualBreakCount="1">
    <brk id="39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J51"/>
  <sheetViews>
    <sheetView tabSelected="1" topLeftCell="A7" workbookViewId="0">
      <selection activeCell="K9" sqref="K9"/>
    </sheetView>
  </sheetViews>
  <sheetFormatPr defaultRowHeight="15"/>
  <cols>
    <col min="1" max="1" width="36" style="28" customWidth="1"/>
    <col min="2" max="2" width="5.5703125" style="28" customWidth="1"/>
    <col min="3" max="3" width="5.42578125" style="28" customWidth="1"/>
    <col min="4" max="4" width="10.42578125" style="28" customWidth="1"/>
    <col min="5" max="6" width="9.140625" style="28"/>
    <col min="7" max="7" width="10.5703125" style="28" bestFit="1" customWidth="1"/>
    <col min="8" max="16384" width="9.140625" style="28"/>
  </cols>
  <sheetData>
    <row r="1" spans="1:10">
      <c r="E1" s="25" t="s">
        <v>91</v>
      </c>
    </row>
    <row r="2" spans="1:10">
      <c r="A2" s="108" t="s">
        <v>179</v>
      </c>
      <c r="B2" s="108"/>
      <c r="C2" s="108"/>
      <c r="D2" s="108"/>
      <c r="E2" s="108"/>
      <c r="F2" s="108"/>
      <c r="G2" s="108"/>
    </row>
    <row r="3" spans="1:10" ht="9" customHeight="1">
      <c r="A3" s="26" t="s">
        <v>142</v>
      </c>
      <c r="D3" s="57"/>
      <c r="G3" s="56"/>
    </row>
    <row r="4" spans="1:10" ht="20.25" customHeight="1">
      <c r="A4" s="25" t="s">
        <v>180</v>
      </c>
    </row>
    <row r="5" spans="1:10" ht="8.25" customHeight="1">
      <c r="A5" s="25" t="s">
        <v>92</v>
      </c>
    </row>
    <row r="6" spans="1:10" ht="20.25" customHeight="1">
      <c r="A6" s="25" t="s">
        <v>157</v>
      </c>
    </row>
    <row r="7" spans="1:10">
      <c r="C7" s="30" t="s">
        <v>93</v>
      </c>
    </row>
    <row r="8" spans="1:10">
      <c r="C8" s="30" t="s">
        <v>166</v>
      </c>
    </row>
    <row r="9" spans="1:10" ht="16.5">
      <c r="A9" s="88" t="s">
        <v>181</v>
      </c>
      <c r="B9" s="86"/>
      <c r="C9" s="31"/>
      <c r="D9" s="86"/>
      <c r="E9" s="86"/>
    </row>
    <row r="10" spans="1:10">
      <c r="A10" s="32"/>
      <c r="F10" s="54"/>
      <c r="G10" s="55" t="s">
        <v>138</v>
      </c>
    </row>
    <row r="11" spans="1:10">
      <c r="A11" s="110" t="s">
        <v>137</v>
      </c>
      <c r="B11" s="110"/>
      <c r="C11" s="110"/>
      <c r="D11" s="110"/>
      <c r="E11" s="110"/>
      <c r="F11" s="54" t="s">
        <v>139</v>
      </c>
      <c r="G11" s="54"/>
    </row>
    <row r="12" spans="1:10">
      <c r="A12" s="110" t="s">
        <v>135</v>
      </c>
      <c r="B12" s="110"/>
      <c r="C12" s="110"/>
      <c r="D12" s="110"/>
      <c r="E12" s="110"/>
      <c r="F12" s="54" t="s">
        <v>140</v>
      </c>
      <c r="G12" s="54"/>
    </row>
    <row r="13" spans="1:10">
      <c r="A13" s="110" t="s">
        <v>136</v>
      </c>
      <c r="B13" s="110"/>
      <c r="C13" s="110"/>
      <c r="D13" s="110"/>
      <c r="E13" s="110"/>
      <c r="F13" s="55" t="s">
        <v>141</v>
      </c>
      <c r="G13" s="54"/>
    </row>
    <row r="14" spans="1:10">
      <c r="A14" s="109"/>
      <c r="B14" s="109" t="s">
        <v>95</v>
      </c>
      <c r="C14" s="109" t="s">
        <v>96</v>
      </c>
      <c r="D14" s="39" t="s">
        <v>97</v>
      </c>
      <c r="E14" s="39" t="s">
        <v>100</v>
      </c>
      <c r="F14" s="109" t="s">
        <v>8</v>
      </c>
      <c r="G14" s="109" t="s">
        <v>101</v>
      </c>
      <c r="H14" s="120"/>
      <c r="I14" s="121"/>
      <c r="J14" s="112"/>
    </row>
    <row r="15" spans="1:10">
      <c r="A15" s="109"/>
      <c r="B15" s="109"/>
      <c r="C15" s="109"/>
      <c r="D15" s="39" t="s">
        <v>98</v>
      </c>
      <c r="E15" s="39" t="s">
        <v>99</v>
      </c>
      <c r="F15" s="109"/>
      <c r="G15" s="109"/>
      <c r="H15" s="120"/>
      <c r="I15" s="121"/>
      <c r="J15" s="112"/>
    </row>
    <row r="16" spans="1:10" ht="15.75">
      <c r="A16" s="109"/>
      <c r="B16" s="109"/>
      <c r="C16" s="109"/>
      <c r="D16" s="39" t="s">
        <v>99</v>
      </c>
      <c r="E16" s="40"/>
      <c r="F16" s="109"/>
      <c r="G16" s="109"/>
      <c r="H16" s="120"/>
      <c r="I16" s="121"/>
      <c r="J16" s="33"/>
    </row>
    <row r="17" spans="1:10" ht="15.75">
      <c r="A17" s="39">
        <v>1</v>
      </c>
      <c r="B17" s="39">
        <v>2</v>
      </c>
      <c r="C17" s="39">
        <v>3</v>
      </c>
      <c r="D17" s="39">
        <v>4</v>
      </c>
      <c r="E17" s="39">
        <v>5</v>
      </c>
      <c r="F17" s="39">
        <v>6</v>
      </c>
      <c r="G17" s="39"/>
      <c r="H17" s="120"/>
      <c r="I17" s="121"/>
      <c r="J17" s="33"/>
    </row>
    <row r="18" spans="1:10" s="37" customFormat="1" ht="15.75">
      <c r="A18" s="41" t="s">
        <v>102</v>
      </c>
      <c r="B18" s="42" t="s">
        <v>124</v>
      </c>
      <c r="C18" s="42" t="s">
        <v>124</v>
      </c>
      <c r="D18" s="42" t="s">
        <v>125</v>
      </c>
      <c r="E18" s="42" t="s">
        <v>126</v>
      </c>
      <c r="F18" s="42" t="s">
        <v>126</v>
      </c>
      <c r="G18" s="59">
        <v>41456468</v>
      </c>
      <c r="H18" s="117"/>
      <c r="I18" s="118"/>
      <c r="J18" s="38"/>
    </row>
    <row r="19" spans="1:10" s="37" customFormat="1" ht="15.75">
      <c r="A19" s="41" t="s">
        <v>103</v>
      </c>
      <c r="B19" s="42" t="s">
        <v>127</v>
      </c>
      <c r="C19" s="42" t="s">
        <v>128</v>
      </c>
      <c r="D19" s="42">
        <v>1920659</v>
      </c>
      <c r="E19" s="42">
        <v>111</v>
      </c>
      <c r="F19" s="42">
        <v>211</v>
      </c>
      <c r="G19" s="59">
        <f ca="1">'Расшиф.сметы 2017г. предварит.'!G9+'Расшиф.сметы 2017г. предварит.'!G10</f>
        <v>28573480</v>
      </c>
      <c r="H19" s="117"/>
      <c r="I19" s="118"/>
      <c r="J19" s="38"/>
    </row>
    <row r="20" spans="1:10" s="37" customFormat="1" ht="15.75">
      <c r="A20" s="41" t="s">
        <v>132</v>
      </c>
      <c r="B20" s="42" t="s">
        <v>127</v>
      </c>
      <c r="C20" s="42" t="s">
        <v>128</v>
      </c>
      <c r="D20" s="42">
        <v>1920659</v>
      </c>
      <c r="E20" s="42">
        <v>111</v>
      </c>
      <c r="F20" s="42" t="s">
        <v>129</v>
      </c>
      <c r="G20" s="59">
        <f ca="1">'Расшиф.сметы 2017г. предварит.'!G17</f>
        <v>45000</v>
      </c>
      <c r="H20" s="52"/>
      <c r="I20" s="53"/>
      <c r="J20" s="38"/>
    </row>
    <row r="21" spans="1:10" s="37" customFormat="1" ht="15.75">
      <c r="A21" s="41" t="s">
        <v>34</v>
      </c>
      <c r="B21" s="42" t="s">
        <v>127</v>
      </c>
      <c r="C21" s="42" t="s">
        <v>128</v>
      </c>
      <c r="D21" s="42">
        <v>1920659</v>
      </c>
      <c r="E21" s="42">
        <v>111</v>
      </c>
      <c r="F21" s="42">
        <v>213</v>
      </c>
      <c r="G21" s="59">
        <f ca="1">'Расшиф.сметы 2017г. предварит.'!G24</f>
        <v>8629190.9600000009</v>
      </c>
      <c r="H21" s="117"/>
      <c r="I21" s="118"/>
      <c r="J21" s="38"/>
    </row>
    <row r="22" spans="1:10" s="37" customFormat="1" ht="15.75">
      <c r="A22" s="41" t="s">
        <v>104</v>
      </c>
      <c r="B22" s="42" t="s">
        <v>127</v>
      </c>
      <c r="C22" s="42" t="s">
        <v>128</v>
      </c>
      <c r="D22" s="42">
        <v>4219900</v>
      </c>
      <c r="E22" s="42">
        <v>242</v>
      </c>
      <c r="F22" s="42">
        <v>221</v>
      </c>
      <c r="G22" s="59">
        <f ca="1">'Расшиф.сметы 2017г. предварит.'!G31+'Расшиф.сметы 2017г. предварит.'!G33</f>
        <v>9000</v>
      </c>
      <c r="H22" s="117"/>
      <c r="I22" s="118"/>
      <c r="J22" s="38"/>
    </row>
    <row r="23" spans="1:10" s="37" customFormat="1">
      <c r="A23" s="41" t="s">
        <v>105</v>
      </c>
      <c r="B23" s="42" t="s">
        <v>127</v>
      </c>
      <c r="C23" s="42" t="s">
        <v>128</v>
      </c>
      <c r="D23" s="42">
        <v>4219900</v>
      </c>
      <c r="E23" s="42" t="s">
        <v>130</v>
      </c>
      <c r="F23" s="42">
        <v>222</v>
      </c>
      <c r="G23" s="59">
        <f ca="1">'Расшиф.сметы 2017г. предварит.'!E38</f>
        <v>9000</v>
      </c>
      <c r="H23" s="35"/>
      <c r="I23" s="35"/>
      <c r="J23" s="38"/>
    </row>
    <row r="24" spans="1:10" s="37" customFormat="1">
      <c r="A24" s="47" t="s">
        <v>106</v>
      </c>
      <c r="B24" s="111" t="s">
        <v>127</v>
      </c>
      <c r="C24" s="111" t="s">
        <v>128</v>
      </c>
      <c r="D24" s="111">
        <v>4219900</v>
      </c>
      <c r="E24" s="111">
        <v>244</v>
      </c>
      <c r="F24" s="111">
        <v>223</v>
      </c>
      <c r="G24" s="113">
        <f ca="1">G26+G27+G28</f>
        <v>1373000</v>
      </c>
      <c r="H24" s="114"/>
      <c r="I24" s="115"/>
      <c r="J24" s="116"/>
    </row>
    <row r="25" spans="1:10" s="37" customFormat="1">
      <c r="A25" s="48" t="s">
        <v>107</v>
      </c>
      <c r="B25" s="111"/>
      <c r="C25" s="111"/>
      <c r="D25" s="111"/>
      <c r="E25" s="111"/>
      <c r="F25" s="111"/>
      <c r="G25" s="113"/>
      <c r="H25" s="114"/>
      <c r="I25" s="115"/>
      <c r="J25" s="116"/>
    </row>
    <row r="26" spans="1:10">
      <c r="A26" s="40" t="s">
        <v>108</v>
      </c>
      <c r="B26" s="43" t="s">
        <v>127</v>
      </c>
      <c r="C26" s="43" t="s">
        <v>128</v>
      </c>
      <c r="D26" s="43">
        <v>4219900</v>
      </c>
      <c r="E26" s="43">
        <v>244</v>
      </c>
      <c r="F26" s="43">
        <v>223</v>
      </c>
      <c r="G26" s="60">
        <f ca="1">'Расшиф.сметы 2017г. предварит.'!G45</f>
        <v>780000</v>
      </c>
      <c r="H26" s="35"/>
      <c r="I26" s="35"/>
      <c r="J26" s="33"/>
    </row>
    <row r="27" spans="1:10" ht="16.5" customHeight="1">
      <c r="A27" s="40" t="s">
        <v>109</v>
      </c>
      <c r="B27" s="43" t="s">
        <v>127</v>
      </c>
      <c r="C27" s="43" t="s">
        <v>128</v>
      </c>
      <c r="D27" s="43">
        <v>4219900</v>
      </c>
      <c r="E27" s="43">
        <v>244</v>
      </c>
      <c r="F27" s="43">
        <v>223</v>
      </c>
      <c r="G27" s="60">
        <f ca="1">'Расшиф.сметы 2017г. предварит.'!G46</f>
        <v>559000</v>
      </c>
      <c r="H27" s="51"/>
      <c r="I27" s="35"/>
      <c r="J27" s="33"/>
    </row>
    <row r="28" spans="1:10">
      <c r="A28" s="40" t="s">
        <v>110</v>
      </c>
      <c r="B28" s="43" t="s">
        <v>127</v>
      </c>
      <c r="C28" s="43" t="s">
        <v>128</v>
      </c>
      <c r="D28" s="43">
        <v>4219900</v>
      </c>
      <c r="E28" s="43">
        <v>244</v>
      </c>
      <c r="F28" s="43">
        <v>223</v>
      </c>
      <c r="G28" s="60">
        <f ca="1">'Расшиф.сметы 2017г. предварит.'!G47</f>
        <v>34000</v>
      </c>
      <c r="H28" s="34"/>
      <c r="I28" s="34"/>
      <c r="J28" s="33"/>
    </row>
    <row r="29" spans="1:10" s="37" customFormat="1">
      <c r="A29" s="47" t="s">
        <v>111</v>
      </c>
      <c r="B29" s="111" t="s">
        <v>127</v>
      </c>
      <c r="C29" s="111" t="s">
        <v>128</v>
      </c>
      <c r="D29" s="111">
        <v>4219900</v>
      </c>
      <c r="E29" s="111">
        <v>244</v>
      </c>
      <c r="F29" s="111">
        <v>225</v>
      </c>
      <c r="G29" s="113">
        <f ca="1">'Расшиф.сметы 2017г. предварит.'!G54+'Расшиф.сметы 2017г. предварит.'!G55+'Расшиф.сметы 2017г. предварит.'!E60+'Расшиф.сметы 2017г. предварит.'!E61+'Расшиф.сметы 2017г. предварит.'!E62+'Расшиф.сметы 2017г. предварит.'!E63+'Расшиф.сметы 2017г. предварит.'!E64+'Расшиф.сметы 2017г. предварит.'!E65+'Расшиф.сметы 2017г. предварит.'!E66</f>
        <v>806825</v>
      </c>
      <c r="H29" s="114"/>
      <c r="I29" s="115"/>
      <c r="J29" s="116"/>
    </row>
    <row r="30" spans="1:10" s="37" customFormat="1">
      <c r="A30" s="48" t="s">
        <v>112</v>
      </c>
      <c r="B30" s="111"/>
      <c r="C30" s="111"/>
      <c r="D30" s="111"/>
      <c r="E30" s="111"/>
      <c r="F30" s="111"/>
      <c r="G30" s="113"/>
      <c r="H30" s="114"/>
      <c r="I30" s="115"/>
      <c r="J30" s="116"/>
    </row>
    <row r="31" spans="1:10" s="37" customFormat="1">
      <c r="A31" s="47" t="s">
        <v>113</v>
      </c>
      <c r="B31" s="111" t="s">
        <v>127</v>
      </c>
      <c r="C31" s="111" t="s">
        <v>128</v>
      </c>
      <c r="D31" s="111">
        <v>4219900</v>
      </c>
      <c r="E31" s="111">
        <v>244</v>
      </c>
      <c r="F31" s="111">
        <v>226</v>
      </c>
      <c r="G31" s="113">
        <v>310600</v>
      </c>
      <c r="H31" s="114"/>
      <c r="I31" s="115"/>
      <c r="J31" s="116"/>
    </row>
    <row r="32" spans="1:10" s="37" customFormat="1">
      <c r="A32" s="48" t="s">
        <v>114</v>
      </c>
      <c r="B32" s="111"/>
      <c r="C32" s="111"/>
      <c r="D32" s="111"/>
      <c r="E32" s="111"/>
      <c r="F32" s="111"/>
      <c r="G32" s="113"/>
      <c r="H32" s="114"/>
      <c r="I32" s="115"/>
      <c r="J32" s="116"/>
    </row>
    <row r="33" spans="1:10">
      <c r="A33" s="40" t="s">
        <v>115</v>
      </c>
      <c r="B33" s="43" t="s">
        <v>127</v>
      </c>
      <c r="C33" s="43" t="s">
        <v>128</v>
      </c>
      <c r="D33" s="43">
        <v>4219900</v>
      </c>
      <c r="E33" s="43">
        <v>244</v>
      </c>
      <c r="F33" s="43">
        <v>226</v>
      </c>
      <c r="G33" s="60">
        <f ca="1">'Расшиф.сметы 2017г. предварит.'!E73</f>
        <v>10000</v>
      </c>
      <c r="H33" s="35"/>
      <c r="I33" s="35"/>
      <c r="J33" s="33"/>
    </row>
    <row r="34" spans="1:10" ht="30">
      <c r="A34" s="40" t="s">
        <v>116</v>
      </c>
      <c r="B34" s="44" t="s">
        <v>127</v>
      </c>
      <c r="C34" s="44" t="s">
        <v>128</v>
      </c>
      <c r="D34" s="44">
        <v>4219900</v>
      </c>
      <c r="E34" s="44">
        <v>242</v>
      </c>
      <c r="F34" s="44">
        <v>226</v>
      </c>
      <c r="G34" s="61">
        <f ca="1">'Расшиф.сметы 2017г. предварит.'!E81</f>
        <v>55000</v>
      </c>
      <c r="H34" s="34"/>
      <c r="I34" s="34"/>
      <c r="J34" s="33"/>
    </row>
    <row r="35" spans="1:10" s="37" customFormat="1">
      <c r="A35" s="119" t="s">
        <v>117</v>
      </c>
      <c r="B35" s="45" t="s">
        <v>127</v>
      </c>
      <c r="C35" s="45" t="s">
        <v>128</v>
      </c>
      <c r="D35" s="45">
        <v>4219900</v>
      </c>
      <c r="E35" s="45">
        <v>851</v>
      </c>
      <c r="F35" s="45">
        <v>290</v>
      </c>
      <c r="G35" s="62">
        <f ca="1">'Расшиф.сметы 2017г. предварит.'!E91+'Расшиф.сметы 2017г. предварит.'!E94</f>
        <v>20000</v>
      </c>
      <c r="H35" s="114"/>
      <c r="I35" s="115"/>
      <c r="J35" s="116"/>
    </row>
    <row r="36" spans="1:10" s="37" customFormat="1">
      <c r="A36" s="119"/>
      <c r="B36" s="46" t="s">
        <v>127</v>
      </c>
      <c r="C36" s="46" t="s">
        <v>128</v>
      </c>
      <c r="D36" s="46">
        <v>4219900</v>
      </c>
      <c r="E36" s="46">
        <v>852</v>
      </c>
      <c r="F36" s="46">
        <v>290</v>
      </c>
      <c r="G36" s="63">
        <f ca="1">'Расшиф.сметы 2017г. предварит.'!E92</f>
        <v>5200</v>
      </c>
      <c r="H36" s="114"/>
      <c r="I36" s="115"/>
      <c r="J36" s="116"/>
    </row>
    <row r="37" spans="1:10" s="37" customFormat="1">
      <c r="A37" s="83"/>
      <c r="B37" s="46" t="s">
        <v>127</v>
      </c>
      <c r="C37" s="46" t="s">
        <v>128</v>
      </c>
      <c r="D37" s="46">
        <v>4219900</v>
      </c>
      <c r="E37" s="46" t="s">
        <v>153</v>
      </c>
      <c r="F37" s="46">
        <v>290</v>
      </c>
      <c r="G37" s="63">
        <v>65000</v>
      </c>
      <c r="H37" s="51"/>
      <c r="I37" s="35"/>
      <c r="J37" s="38"/>
    </row>
    <row r="38" spans="1:10" s="37" customFormat="1">
      <c r="A38" s="47" t="s">
        <v>131</v>
      </c>
      <c r="B38" s="46" t="s">
        <v>127</v>
      </c>
      <c r="C38" s="46" t="s">
        <v>128</v>
      </c>
      <c r="D38" s="46">
        <v>1920659</v>
      </c>
      <c r="E38" s="46">
        <v>244</v>
      </c>
      <c r="F38" s="46">
        <v>310</v>
      </c>
      <c r="G38" s="63">
        <f ca="1">'Расшиф.сметы 2017г. предварит.'!F101+'Расшиф.сметы 2017г. предварит.'!F102+'Расшиф.сметы 2017г. предварит.'!F104+'Расшиф.сметы 2017г. предварит.'!F105+'Расшиф.сметы 2017г. предварит.'!F106</f>
        <v>440000</v>
      </c>
      <c r="H38" s="51"/>
      <c r="I38" s="35"/>
      <c r="J38" s="38"/>
    </row>
    <row r="39" spans="1:10" s="37" customFormat="1" ht="30">
      <c r="A39" s="41" t="s">
        <v>118</v>
      </c>
      <c r="B39" s="46" t="s">
        <v>127</v>
      </c>
      <c r="C39" s="46" t="s">
        <v>128</v>
      </c>
      <c r="D39" s="46">
        <v>1920659</v>
      </c>
      <c r="E39" s="46">
        <v>244</v>
      </c>
      <c r="F39" s="46">
        <v>310</v>
      </c>
      <c r="G39" s="63">
        <f ca="1">'Расшиф.сметы 2017г. предварит.'!F103</f>
        <v>141000</v>
      </c>
      <c r="H39" s="35"/>
      <c r="I39" s="35"/>
      <c r="J39" s="38"/>
    </row>
    <row r="40" spans="1:10" s="37" customFormat="1" ht="30">
      <c r="A40" s="47" t="s">
        <v>119</v>
      </c>
      <c r="B40" s="45" t="s">
        <v>127</v>
      </c>
      <c r="C40" s="45" t="s">
        <v>128</v>
      </c>
      <c r="D40" s="45">
        <v>4219900</v>
      </c>
      <c r="E40" s="45">
        <v>244</v>
      </c>
      <c r="F40" s="45">
        <v>340</v>
      </c>
      <c r="G40" s="62">
        <f ca="1">'Расшиф.сметы 2017г. предварит.'!F112+'Расшиф.сметы 2017г. предварит.'!F113+'Расшиф.сметы 2017г. предварит.'!F114+'Расшиф.сметы 2017г. предварит.'!F115+'Расшиф.сметы 2017г. предварит.'!F119</f>
        <v>1029172</v>
      </c>
      <c r="H40" s="114"/>
      <c r="I40" s="115"/>
      <c r="J40" s="112"/>
    </row>
    <row r="41" spans="1:10">
      <c r="A41" s="49" t="s">
        <v>120</v>
      </c>
      <c r="B41" s="50" t="s">
        <v>127</v>
      </c>
      <c r="C41" s="50" t="s">
        <v>128</v>
      </c>
      <c r="D41" s="50">
        <v>4219900</v>
      </c>
      <c r="E41" s="50">
        <v>244</v>
      </c>
      <c r="F41" s="50">
        <v>340</v>
      </c>
      <c r="G41" s="64">
        <f ca="1">'Расшиф.сметы 2017г. предварит.'!F112</f>
        <v>239800</v>
      </c>
      <c r="H41" s="114"/>
      <c r="I41" s="115"/>
      <c r="J41" s="112"/>
    </row>
    <row r="42" spans="1:10">
      <c r="A42" s="70" t="s">
        <v>84</v>
      </c>
      <c r="B42" s="71" t="s">
        <v>127</v>
      </c>
      <c r="C42" s="71" t="s">
        <v>128</v>
      </c>
      <c r="D42" s="71">
        <v>4219900</v>
      </c>
      <c r="E42" s="71">
        <v>244</v>
      </c>
      <c r="F42" s="71">
        <v>340</v>
      </c>
      <c r="G42" s="72">
        <f ca="1">'Расшиф.сметы 2017г. предварит.'!F115</f>
        <v>447000</v>
      </c>
      <c r="H42" s="114"/>
      <c r="I42" s="115"/>
      <c r="J42" s="112"/>
    </row>
    <row r="43" spans="1:10">
      <c r="A43" s="29"/>
    </row>
    <row r="44" spans="1:10">
      <c r="A44" s="25" t="s">
        <v>177</v>
      </c>
    </row>
    <row r="45" spans="1:10">
      <c r="A45" s="25" t="s">
        <v>121</v>
      </c>
    </row>
    <row r="46" spans="1:10" ht="10.5" customHeight="1">
      <c r="A46" s="27" t="s">
        <v>134</v>
      </c>
    </row>
    <row r="47" spans="1:10" ht="7.5" customHeight="1">
      <c r="A47" s="25"/>
    </row>
    <row r="48" spans="1:10">
      <c r="A48" s="25" t="s">
        <v>178</v>
      </c>
    </row>
    <row r="49" spans="1:1" ht="9.75" customHeight="1">
      <c r="A49" s="25" t="s">
        <v>123</v>
      </c>
    </row>
    <row r="50" spans="1:1" ht="10.5" customHeight="1">
      <c r="A50" s="25" t="s">
        <v>133</v>
      </c>
    </row>
    <row r="51" spans="1:1" ht="15.75">
      <c r="A51" s="36"/>
    </row>
  </sheetData>
  <mergeCells count="51">
    <mergeCell ref="J14:J15"/>
    <mergeCell ref="H14:I15"/>
    <mergeCell ref="H17:I17"/>
    <mergeCell ref="H18:I18"/>
    <mergeCell ref="H16:I16"/>
    <mergeCell ref="H19:I19"/>
    <mergeCell ref="H21:I21"/>
    <mergeCell ref="B29:B30"/>
    <mergeCell ref="G31:G32"/>
    <mergeCell ref="E29:E30"/>
    <mergeCell ref="G24:G25"/>
    <mergeCell ref="D29:D30"/>
    <mergeCell ref="F29:F30"/>
    <mergeCell ref="F24:F25"/>
    <mergeCell ref="C29:C30"/>
    <mergeCell ref="B24:B25"/>
    <mergeCell ref="H29:H30"/>
    <mergeCell ref="J29:J30"/>
    <mergeCell ref="I29:I30"/>
    <mergeCell ref="J24:J25"/>
    <mergeCell ref="H24:H25"/>
    <mergeCell ref="I24:I25"/>
    <mergeCell ref="A35:A36"/>
    <mergeCell ref="B31:B32"/>
    <mergeCell ref="C31:C32"/>
    <mergeCell ref="D31:D32"/>
    <mergeCell ref="F31:F32"/>
    <mergeCell ref="E31:E32"/>
    <mergeCell ref="J35:J36"/>
    <mergeCell ref="I40:I42"/>
    <mergeCell ref="H40:H42"/>
    <mergeCell ref="H35:H36"/>
    <mergeCell ref="I35:I36"/>
    <mergeCell ref="H22:I22"/>
    <mergeCell ref="C24:C25"/>
    <mergeCell ref="D24:D25"/>
    <mergeCell ref="E24:E25"/>
    <mergeCell ref="B14:B16"/>
    <mergeCell ref="C14:C16"/>
    <mergeCell ref="J40:J42"/>
    <mergeCell ref="G29:G30"/>
    <mergeCell ref="H31:H32"/>
    <mergeCell ref="I31:I32"/>
    <mergeCell ref="J31:J32"/>
    <mergeCell ref="A2:G2"/>
    <mergeCell ref="F14:F16"/>
    <mergeCell ref="G14:G16"/>
    <mergeCell ref="A13:E13"/>
    <mergeCell ref="A14:A16"/>
    <mergeCell ref="A11:E11"/>
    <mergeCell ref="A12:E12"/>
  </mergeCells>
  <phoneticPr fontId="0" type="noConversion"/>
  <pageMargins left="0.70866141732283472" right="0.31496062992125984" top="0.55118110236220474" bottom="0.35433070866141736" header="0.31496062992125984" footer="0.31496062992125984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05"/>
  <sheetViews>
    <sheetView topLeftCell="A52" workbookViewId="0">
      <selection activeCell="J30" sqref="J30"/>
    </sheetView>
  </sheetViews>
  <sheetFormatPr defaultRowHeight="15"/>
  <cols>
    <col min="1" max="1" width="4.7109375" customWidth="1"/>
    <col min="2" max="2" width="30.5703125" customWidth="1"/>
    <col min="3" max="3" width="11" customWidth="1"/>
    <col min="4" max="4" width="12.85546875" customWidth="1"/>
    <col min="5" max="5" width="10.5703125" customWidth="1"/>
    <col min="6" max="6" width="13.140625" customWidth="1"/>
    <col min="7" max="7" width="11.140625" customWidth="1"/>
  </cols>
  <sheetData>
    <row r="1" spans="1:7" s="22" customFormat="1" ht="18.75">
      <c r="A1" s="94" t="s">
        <v>29</v>
      </c>
      <c r="B1" s="94"/>
      <c r="C1" s="94"/>
      <c r="D1" s="94"/>
      <c r="E1" s="94"/>
      <c r="F1" s="94"/>
      <c r="G1" s="94"/>
    </row>
    <row r="2" spans="1:7" s="22" customFormat="1" ht="18.75">
      <c r="A2" s="94" t="s">
        <v>143</v>
      </c>
      <c r="B2" s="94"/>
      <c r="C2" s="94"/>
      <c r="D2" s="94"/>
      <c r="E2" s="94"/>
      <c r="F2" s="94"/>
      <c r="G2" s="94"/>
    </row>
    <row r="3" spans="1:7">
      <c r="A3" s="1"/>
    </row>
    <row r="4" spans="1:7" ht="15.75">
      <c r="A4" s="95" t="s">
        <v>0</v>
      </c>
      <c r="B4" s="95"/>
      <c r="C4" s="95"/>
      <c r="D4" s="95"/>
      <c r="E4" s="95"/>
      <c r="F4" s="95"/>
      <c r="G4" s="95"/>
    </row>
    <row r="5" spans="1:7">
      <c r="A5" s="1"/>
    </row>
    <row r="6" spans="1:7" ht="38.25" customHeight="1">
      <c r="A6" s="4" t="s">
        <v>1</v>
      </c>
      <c r="B6" s="89" t="s">
        <v>3</v>
      </c>
      <c r="C6" s="92" t="s">
        <v>8</v>
      </c>
      <c r="D6" s="92" t="s">
        <v>25</v>
      </c>
      <c r="E6" s="92" t="s">
        <v>26</v>
      </c>
      <c r="F6" s="92" t="s">
        <v>144</v>
      </c>
      <c r="G6" s="92" t="s">
        <v>27</v>
      </c>
    </row>
    <row r="7" spans="1:7">
      <c r="A7" s="4" t="s">
        <v>2</v>
      </c>
      <c r="B7" s="90"/>
      <c r="C7" s="93"/>
      <c r="D7" s="93"/>
      <c r="E7" s="93"/>
      <c r="F7" s="93"/>
      <c r="G7" s="93"/>
    </row>
    <row r="8" spans="1:7">
      <c r="A8" s="5">
        <v>1</v>
      </c>
      <c r="B8" s="5">
        <v>2</v>
      </c>
      <c r="C8" s="5">
        <v>3</v>
      </c>
      <c r="D8" s="5">
        <v>4</v>
      </c>
      <c r="E8" s="5">
        <v>5</v>
      </c>
      <c r="F8" s="5">
        <v>6</v>
      </c>
      <c r="G8" s="5">
        <v>7</v>
      </c>
    </row>
    <row r="9" spans="1:7" ht="38.25">
      <c r="A9" s="100">
        <v>1</v>
      </c>
      <c r="B9" s="4" t="s">
        <v>4</v>
      </c>
      <c r="C9" s="5">
        <v>211</v>
      </c>
      <c r="D9" s="58" t="e">
        <f>[1]ОСНОВНАЯ2017!$F$43</f>
        <v>#REF!</v>
      </c>
      <c r="E9" s="5">
        <v>11</v>
      </c>
      <c r="F9" s="5">
        <v>2087489</v>
      </c>
      <c r="G9" s="58" t="e">
        <f>D9*E9+F9</f>
        <v>#REF!</v>
      </c>
    </row>
    <row r="10" spans="1:7">
      <c r="A10" s="100"/>
      <c r="B10" s="4" t="s">
        <v>28</v>
      </c>
      <c r="C10" s="5">
        <v>211</v>
      </c>
      <c r="D10" s="5">
        <v>280000</v>
      </c>
      <c r="E10" s="5">
        <v>9</v>
      </c>
      <c r="F10" s="5"/>
      <c r="G10" s="58">
        <f>D10*E10+F10</f>
        <v>2520000</v>
      </c>
    </row>
    <row r="11" spans="1:7">
      <c r="A11" s="1"/>
    </row>
    <row r="12" spans="1:7" ht="15.75">
      <c r="A12" s="95" t="s">
        <v>5</v>
      </c>
      <c r="B12" s="95"/>
      <c r="C12" s="95"/>
      <c r="D12" s="95"/>
      <c r="E12" s="95"/>
      <c r="F12" s="95"/>
      <c r="G12" s="95"/>
    </row>
    <row r="13" spans="1:7">
      <c r="A13" s="1"/>
    </row>
    <row r="14" spans="1:7" ht="24.75" customHeight="1">
      <c r="A14" s="103" t="s">
        <v>1</v>
      </c>
      <c r="B14" s="97" t="s">
        <v>3</v>
      </c>
      <c r="C14" s="91" t="s">
        <v>8</v>
      </c>
      <c r="D14" s="91" t="s">
        <v>35</v>
      </c>
      <c r="E14" s="91" t="s">
        <v>36</v>
      </c>
      <c r="F14" s="91"/>
      <c r="G14" s="91" t="s">
        <v>27</v>
      </c>
    </row>
    <row r="15" spans="1:7">
      <c r="A15" s="104"/>
      <c r="B15" s="98"/>
      <c r="C15" s="91"/>
      <c r="D15" s="91"/>
      <c r="E15" s="91"/>
      <c r="F15" s="91"/>
      <c r="G15" s="91"/>
    </row>
    <row r="16" spans="1:7">
      <c r="A16" s="5">
        <v>1</v>
      </c>
      <c r="B16" s="5">
        <v>2</v>
      </c>
      <c r="C16" s="2">
        <v>3</v>
      </c>
      <c r="D16" s="2">
        <v>4</v>
      </c>
      <c r="E16" s="2">
        <v>5</v>
      </c>
      <c r="F16" s="2">
        <v>6</v>
      </c>
      <c r="G16" s="2">
        <v>7</v>
      </c>
    </row>
    <row r="17" spans="1:8">
      <c r="A17" s="4">
        <v>1</v>
      </c>
      <c r="B17" s="4" t="s">
        <v>34</v>
      </c>
      <c r="C17" s="7">
        <v>213</v>
      </c>
      <c r="D17" s="65" t="e">
        <f>G9+G10</f>
        <v>#REF!</v>
      </c>
      <c r="E17" s="7">
        <v>30.2</v>
      </c>
      <c r="F17" s="7"/>
      <c r="G17" s="65">
        <v>6880363</v>
      </c>
    </row>
    <row r="18" spans="1:8">
      <c r="A18" s="1"/>
    </row>
    <row r="19" spans="1:8" ht="13.5" customHeight="1">
      <c r="A19" s="95" t="s">
        <v>45</v>
      </c>
      <c r="B19" s="95"/>
      <c r="C19" s="95"/>
      <c r="D19" s="95"/>
      <c r="E19" s="95"/>
      <c r="F19" s="95"/>
      <c r="G19" s="95"/>
    </row>
    <row r="20" spans="1:8" ht="13.5" customHeight="1">
      <c r="A20" s="1"/>
    </row>
    <row r="21" spans="1:8" ht="24" customHeight="1">
      <c r="A21" s="11" t="s">
        <v>1</v>
      </c>
      <c r="B21" s="97" t="s">
        <v>3</v>
      </c>
      <c r="C21" s="89" t="s">
        <v>37</v>
      </c>
      <c r="D21" s="96" t="s">
        <v>46</v>
      </c>
      <c r="E21" s="96" t="s">
        <v>47</v>
      </c>
      <c r="F21" s="92" t="s">
        <v>145</v>
      </c>
      <c r="G21" s="91" t="s">
        <v>27</v>
      </c>
    </row>
    <row r="22" spans="1:8" ht="24" customHeight="1">
      <c r="A22" s="11" t="s">
        <v>2</v>
      </c>
      <c r="B22" s="98"/>
      <c r="C22" s="90"/>
      <c r="D22" s="96"/>
      <c r="E22" s="96"/>
      <c r="F22" s="93"/>
      <c r="G22" s="91"/>
    </row>
    <row r="23" spans="1:8" ht="24" customHeight="1">
      <c r="A23" s="15">
        <v>1</v>
      </c>
      <c r="B23" s="15">
        <v>2</v>
      </c>
      <c r="C23" s="15">
        <v>3</v>
      </c>
      <c r="D23" s="15">
        <v>4</v>
      </c>
      <c r="E23" s="15">
        <v>5</v>
      </c>
      <c r="F23" s="12">
        <v>6</v>
      </c>
      <c r="G23" s="12">
        <v>7</v>
      </c>
    </row>
    <row r="24" spans="1:8" ht="24" customHeight="1">
      <c r="A24" s="4">
        <v>1</v>
      </c>
      <c r="B24" s="4" t="s">
        <v>11</v>
      </c>
      <c r="C24" s="4" t="s">
        <v>48</v>
      </c>
      <c r="D24" s="4">
        <v>52000</v>
      </c>
      <c r="E24" s="4">
        <v>5.6</v>
      </c>
      <c r="F24" s="16">
        <v>59487</v>
      </c>
      <c r="G24" s="66">
        <f>D24*E24+F24</f>
        <v>350687</v>
      </c>
      <c r="H24" s="24"/>
    </row>
    <row r="25" spans="1:8" ht="24" customHeight="1">
      <c r="A25" s="4">
        <v>2</v>
      </c>
      <c r="B25" s="4" t="s">
        <v>12</v>
      </c>
      <c r="C25" s="4" t="s">
        <v>49</v>
      </c>
      <c r="D25" s="4">
        <v>40000</v>
      </c>
      <c r="E25" s="4">
        <v>3.6</v>
      </c>
      <c r="F25" s="16">
        <v>31973</v>
      </c>
      <c r="G25" s="66">
        <f>D25*E25+F25</f>
        <v>175973</v>
      </c>
      <c r="H25" s="24"/>
    </row>
    <row r="26" spans="1:8" ht="24" customHeight="1">
      <c r="A26" s="4">
        <v>3</v>
      </c>
      <c r="B26" s="4" t="s">
        <v>13</v>
      </c>
      <c r="C26" s="4" t="s">
        <v>48</v>
      </c>
      <c r="D26" s="4">
        <v>874</v>
      </c>
      <c r="E26" s="4">
        <v>0.6</v>
      </c>
      <c r="F26" s="16">
        <v>13543</v>
      </c>
      <c r="G26" s="66">
        <v>39843</v>
      </c>
      <c r="H26" s="24"/>
    </row>
    <row r="27" spans="1:8" ht="24" customHeight="1"/>
    <row r="28" spans="1:8" ht="24" customHeight="1">
      <c r="A28" s="101" t="s">
        <v>50</v>
      </c>
      <c r="B28" s="101"/>
      <c r="C28" s="101"/>
      <c r="D28" s="101"/>
      <c r="E28" s="101"/>
      <c r="F28" s="101"/>
      <c r="G28" s="101"/>
    </row>
    <row r="29" spans="1:8" ht="24" customHeight="1">
      <c r="A29" s="101"/>
      <c r="B29" s="101"/>
      <c r="C29" s="101"/>
      <c r="D29" s="101"/>
      <c r="E29" s="101"/>
      <c r="F29" s="101"/>
      <c r="G29" s="101"/>
    </row>
    <row r="30" spans="1:8" ht="24" customHeight="1">
      <c r="A30" s="11" t="s">
        <v>1</v>
      </c>
      <c r="B30" s="97" t="s">
        <v>3</v>
      </c>
      <c r="C30" s="89" t="s">
        <v>37</v>
      </c>
      <c r="D30" s="96" t="s">
        <v>46</v>
      </c>
      <c r="E30" s="96" t="s">
        <v>47</v>
      </c>
      <c r="F30" s="92" t="s">
        <v>145</v>
      </c>
      <c r="G30" s="91" t="s">
        <v>27</v>
      </c>
    </row>
    <row r="31" spans="1:8" ht="24" customHeight="1">
      <c r="A31" s="11" t="s">
        <v>2</v>
      </c>
      <c r="B31" s="98"/>
      <c r="C31" s="90"/>
      <c r="D31" s="96"/>
      <c r="E31" s="96"/>
      <c r="F31" s="93"/>
      <c r="G31" s="91"/>
    </row>
    <row r="32" spans="1:8" ht="24" customHeight="1">
      <c r="A32" s="15">
        <v>1</v>
      </c>
      <c r="B32" s="15">
        <v>2</v>
      </c>
      <c r="C32" s="15">
        <v>3</v>
      </c>
      <c r="D32" s="15">
        <v>4</v>
      </c>
      <c r="E32" s="15">
        <v>5</v>
      </c>
      <c r="F32" s="12">
        <v>6</v>
      </c>
      <c r="G32" s="12">
        <v>7</v>
      </c>
    </row>
    <row r="33" spans="1:8" ht="21" customHeight="1">
      <c r="A33" s="4">
        <v>1</v>
      </c>
      <c r="B33" s="4" t="s">
        <v>51</v>
      </c>
      <c r="C33" s="4" t="s">
        <v>48</v>
      </c>
      <c r="D33" s="4">
        <v>1000</v>
      </c>
      <c r="E33" s="4">
        <v>50.26</v>
      </c>
      <c r="F33" s="16">
        <v>64281</v>
      </c>
      <c r="G33" s="66">
        <v>77133</v>
      </c>
      <c r="H33" s="24"/>
    </row>
    <row r="34" spans="1:8" ht="21" customHeight="1">
      <c r="A34" s="4">
        <v>2</v>
      </c>
      <c r="B34" s="4" t="s">
        <v>52</v>
      </c>
      <c r="C34" s="4" t="s">
        <v>53</v>
      </c>
      <c r="D34" s="4">
        <v>48.204000000000001</v>
      </c>
      <c r="E34" s="4">
        <v>0.7</v>
      </c>
      <c r="F34" s="16">
        <v>19706</v>
      </c>
      <c r="G34" s="66">
        <v>53665</v>
      </c>
      <c r="H34" s="24"/>
    </row>
    <row r="35" spans="1:8">
      <c r="A35" s="1"/>
    </row>
    <row r="36" spans="1:8">
      <c r="A36" s="4" t="s">
        <v>1</v>
      </c>
      <c r="B36" s="96" t="s">
        <v>3</v>
      </c>
      <c r="C36" s="99"/>
      <c r="D36" s="102" t="s">
        <v>8</v>
      </c>
      <c r="E36" s="91" t="s">
        <v>27</v>
      </c>
    </row>
    <row r="37" spans="1:8" ht="10.5" customHeight="1">
      <c r="A37" s="4" t="s">
        <v>2</v>
      </c>
      <c r="B37" s="96"/>
      <c r="C37" s="99"/>
      <c r="D37" s="102"/>
      <c r="E37" s="91"/>
    </row>
    <row r="38" spans="1:8">
      <c r="A38" s="4">
        <v>1</v>
      </c>
      <c r="B38" s="4">
        <v>2</v>
      </c>
      <c r="C38" s="4"/>
      <c r="D38" s="4">
        <v>3</v>
      </c>
      <c r="E38" s="4">
        <v>4</v>
      </c>
    </row>
    <row r="39" spans="1:8" ht="25.5">
      <c r="A39" s="99">
        <v>1</v>
      </c>
      <c r="B39" s="4" t="s">
        <v>54</v>
      </c>
      <c r="C39" s="103"/>
      <c r="D39" s="99" t="s">
        <v>15</v>
      </c>
      <c r="E39" s="14">
        <v>0</v>
      </c>
    </row>
    <row r="40" spans="1:8">
      <c r="A40" s="99"/>
      <c r="B40" s="4" t="s">
        <v>60</v>
      </c>
      <c r="C40" s="105"/>
      <c r="D40" s="99"/>
      <c r="E40" s="17">
        <v>0</v>
      </c>
    </row>
    <row r="41" spans="1:8">
      <c r="A41" s="99"/>
      <c r="B41" s="4" t="s">
        <v>55</v>
      </c>
      <c r="C41" s="105"/>
      <c r="D41" s="99"/>
      <c r="E41" s="17">
        <v>0</v>
      </c>
    </row>
    <row r="42" spans="1:8">
      <c r="A42" s="99"/>
      <c r="B42" s="4" t="s">
        <v>56</v>
      </c>
      <c r="C42" s="105"/>
      <c r="D42" s="99"/>
      <c r="E42" s="17">
        <v>0</v>
      </c>
    </row>
    <row r="43" spans="1:8">
      <c r="A43" s="99"/>
      <c r="B43" s="4" t="s">
        <v>57</v>
      </c>
      <c r="C43" s="105"/>
      <c r="D43" s="99"/>
      <c r="E43" s="17">
        <v>0</v>
      </c>
    </row>
    <row r="44" spans="1:8">
      <c r="A44" s="99"/>
      <c r="B44" s="4" t="s">
        <v>58</v>
      </c>
      <c r="C44" s="105"/>
      <c r="D44" s="99"/>
      <c r="E44" s="17">
        <v>4000</v>
      </c>
    </row>
    <row r="45" spans="1:8" ht="38.25">
      <c r="A45" s="99"/>
      <c r="B45" s="4" t="s">
        <v>59</v>
      </c>
      <c r="C45" s="104"/>
      <c r="D45" s="99"/>
      <c r="E45" s="18">
        <v>0</v>
      </c>
    </row>
    <row r="46" spans="1:8">
      <c r="A46" s="1"/>
    </row>
    <row r="47" spans="1:8" ht="15.75">
      <c r="A47" s="95" t="s">
        <v>16</v>
      </c>
      <c r="B47" s="95"/>
      <c r="C47" s="95"/>
      <c r="D47" s="95"/>
      <c r="E47" s="95"/>
      <c r="F47" s="95"/>
      <c r="G47" s="95"/>
    </row>
    <row r="48" spans="1:8">
      <c r="A48" s="1"/>
    </row>
    <row r="49" spans="1:7">
      <c r="A49" s="4" t="s">
        <v>1</v>
      </c>
      <c r="B49" s="96" t="s">
        <v>3</v>
      </c>
      <c r="C49" s="99"/>
      <c r="D49" s="102" t="s">
        <v>8</v>
      </c>
      <c r="E49" s="91" t="s">
        <v>27</v>
      </c>
    </row>
    <row r="50" spans="1:7">
      <c r="A50" s="4" t="s">
        <v>2</v>
      </c>
      <c r="B50" s="96"/>
      <c r="C50" s="99"/>
      <c r="D50" s="102"/>
      <c r="E50" s="91"/>
    </row>
    <row r="51" spans="1:7">
      <c r="A51" s="5">
        <v>1</v>
      </c>
      <c r="B51" s="5">
        <v>2</v>
      </c>
      <c r="C51" s="5">
        <v>3</v>
      </c>
      <c r="D51" s="5">
        <v>5</v>
      </c>
      <c r="E51" s="5">
        <v>5</v>
      </c>
    </row>
    <row r="52" spans="1:7" ht="25.5">
      <c r="A52" s="99"/>
      <c r="B52" s="4" t="s">
        <v>63</v>
      </c>
      <c r="C52" s="99"/>
      <c r="D52" s="99" t="s">
        <v>17</v>
      </c>
      <c r="E52" s="67">
        <v>14000</v>
      </c>
    </row>
    <row r="53" spans="1:7" ht="51">
      <c r="A53" s="99"/>
      <c r="B53" s="4" t="s">
        <v>67</v>
      </c>
      <c r="C53" s="99"/>
      <c r="D53" s="99"/>
      <c r="E53" s="68">
        <v>0</v>
      </c>
    </row>
    <row r="54" spans="1:7">
      <c r="A54" s="99"/>
      <c r="B54" s="4" t="s">
        <v>68</v>
      </c>
      <c r="C54" s="99"/>
      <c r="D54" s="99"/>
      <c r="E54" s="68">
        <v>0</v>
      </c>
    </row>
    <row r="55" spans="1:7" ht="25.5">
      <c r="A55" s="99"/>
      <c r="B55" s="4" t="s">
        <v>69</v>
      </c>
      <c r="C55" s="99"/>
      <c r="D55" s="99"/>
      <c r="E55" s="68">
        <v>0</v>
      </c>
    </row>
    <row r="56" spans="1:7">
      <c r="A56" s="99"/>
      <c r="B56" s="4" t="s">
        <v>62</v>
      </c>
      <c r="C56" s="99"/>
      <c r="D56" s="99"/>
      <c r="E56" s="68">
        <v>0</v>
      </c>
    </row>
    <row r="57" spans="1:7" ht="38.25">
      <c r="A57" s="99"/>
      <c r="B57" s="4" t="s">
        <v>70</v>
      </c>
      <c r="C57" s="99"/>
      <c r="D57" s="99"/>
      <c r="E57" s="68"/>
    </row>
    <row r="58" spans="1:7" ht="25.5">
      <c r="A58" s="99"/>
      <c r="B58" s="4" t="s">
        <v>61</v>
      </c>
      <c r="C58" s="99"/>
      <c r="D58" s="99"/>
      <c r="E58" s="68"/>
    </row>
    <row r="59" spans="1:7">
      <c r="A59" s="99"/>
      <c r="B59" s="4" t="s">
        <v>64</v>
      </c>
      <c r="C59" s="99"/>
      <c r="D59" s="99"/>
      <c r="E59" s="68"/>
    </row>
    <row r="60" spans="1:7" ht="25.5">
      <c r="A60" s="99"/>
      <c r="B60" s="4" t="s">
        <v>65</v>
      </c>
      <c r="C60" s="99"/>
      <c r="D60" s="99"/>
      <c r="E60" s="68"/>
    </row>
    <row r="61" spans="1:7" ht="25.5">
      <c r="A61" s="99"/>
      <c r="B61" s="4" t="s">
        <v>66</v>
      </c>
      <c r="C61" s="99"/>
      <c r="D61" s="99"/>
      <c r="E61" s="69">
        <v>33567</v>
      </c>
    </row>
    <row r="62" spans="1:7">
      <c r="A62" s="6"/>
      <c r="B62" s="6"/>
      <c r="C62" s="6"/>
      <c r="D62" s="6"/>
      <c r="E62" s="6"/>
    </row>
    <row r="63" spans="1:7" ht="15.75">
      <c r="A63" s="95" t="s">
        <v>18</v>
      </c>
      <c r="B63" s="95"/>
      <c r="C63" s="95"/>
      <c r="D63" s="95"/>
      <c r="E63" s="95"/>
      <c r="F63" s="95"/>
      <c r="G63" s="95"/>
    </row>
    <row r="64" spans="1:7">
      <c r="A64" s="1"/>
    </row>
    <row r="65" spans="1:7" ht="15" customHeight="1">
      <c r="A65" s="4" t="s">
        <v>1</v>
      </c>
      <c r="B65" s="96" t="s">
        <v>3</v>
      </c>
      <c r="C65" s="102" t="s">
        <v>8</v>
      </c>
      <c r="D65" s="91" t="s">
        <v>145</v>
      </c>
      <c r="E65" s="91" t="s">
        <v>27</v>
      </c>
    </row>
    <row r="66" spans="1:7">
      <c r="A66" s="4" t="s">
        <v>2</v>
      </c>
      <c r="B66" s="96"/>
      <c r="C66" s="102"/>
      <c r="D66" s="91"/>
      <c r="E66" s="91"/>
    </row>
    <row r="67" spans="1:7">
      <c r="A67" s="5">
        <v>1</v>
      </c>
      <c r="B67" s="5">
        <v>2</v>
      </c>
      <c r="C67" s="5">
        <v>3</v>
      </c>
      <c r="D67" s="5">
        <v>6</v>
      </c>
      <c r="E67" s="5">
        <v>7</v>
      </c>
    </row>
    <row r="68" spans="1:7" ht="28.5" customHeight="1">
      <c r="A68" s="100">
        <v>1</v>
      </c>
      <c r="B68" s="4" t="s">
        <v>154</v>
      </c>
      <c r="C68" s="99" t="s">
        <v>22</v>
      </c>
      <c r="D68" s="14"/>
      <c r="E68" s="14">
        <v>30000</v>
      </c>
    </row>
    <row r="69" spans="1:7" ht="27">
      <c r="A69" s="100"/>
      <c r="B69" s="19" t="s">
        <v>155</v>
      </c>
      <c r="C69" s="99"/>
      <c r="D69" s="17">
        <v>82170</v>
      </c>
      <c r="E69" s="17">
        <v>82170</v>
      </c>
    </row>
    <row r="70" spans="1:7" ht="25.5">
      <c r="A70" s="100"/>
      <c r="B70" s="4" t="s">
        <v>156</v>
      </c>
      <c r="C70" s="99"/>
      <c r="D70" s="17">
        <v>11626</v>
      </c>
      <c r="E70" s="17">
        <v>11626</v>
      </c>
    </row>
    <row r="71" spans="1:7">
      <c r="A71" s="100"/>
      <c r="B71" s="4" t="s">
        <v>20</v>
      </c>
      <c r="C71" s="99"/>
      <c r="D71" s="17"/>
      <c r="E71" s="17"/>
    </row>
    <row r="72" spans="1:7" ht="25.5">
      <c r="A72" s="100"/>
      <c r="B72" s="4" t="s">
        <v>21</v>
      </c>
      <c r="C72" s="99"/>
      <c r="D72" s="18">
        <v>0</v>
      </c>
      <c r="E72" s="18">
        <v>0</v>
      </c>
    </row>
    <row r="73" spans="1:7">
      <c r="A73" s="1"/>
    </row>
    <row r="74" spans="1:7" ht="15.75">
      <c r="A74" s="95" t="s">
        <v>23</v>
      </c>
      <c r="B74" s="95"/>
      <c r="C74" s="95"/>
      <c r="D74" s="95"/>
      <c r="E74" s="95"/>
      <c r="F74" s="95"/>
      <c r="G74" s="95"/>
    </row>
    <row r="75" spans="1:7">
      <c r="A75" s="3"/>
      <c r="B75" s="3"/>
      <c r="C75" s="3"/>
      <c r="D75" s="3"/>
      <c r="E75" s="3"/>
      <c r="F75" s="3"/>
      <c r="G75" s="3"/>
    </row>
    <row r="76" spans="1:7" ht="15" customHeight="1">
      <c r="A76" s="4" t="s">
        <v>1</v>
      </c>
      <c r="B76" s="96" t="s">
        <v>3</v>
      </c>
      <c r="C76" s="102" t="s">
        <v>8</v>
      </c>
      <c r="D76" s="91" t="s">
        <v>38</v>
      </c>
      <c r="E76" s="91" t="s">
        <v>73</v>
      </c>
      <c r="F76" s="91" t="s">
        <v>27</v>
      </c>
    </row>
    <row r="77" spans="1:7">
      <c r="A77" s="4" t="s">
        <v>2</v>
      </c>
      <c r="B77" s="96"/>
      <c r="C77" s="102"/>
      <c r="D77" s="91"/>
      <c r="E77" s="91"/>
      <c r="F77" s="91"/>
    </row>
    <row r="78" spans="1:7">
      <c r="A78" s="5">
        <v>1</v>
      </c>
      <c r="B78" s="13">
        <v>2</v>
      </c>
      <c r="C78" s="5">
        <v>3</v>
      </c>
      <c r="D78" s="5">
        <v>6</v>
      </c>
      <c r="E78" s="5">
        <v>7</v>
      </c>
      <c r="F78" s="5">
        <v>7</v>
      </c>
    </row>
    <row r="79" spans="1:7" ht="25.5">
      <c r="A79" s="106">
        <v>1</v>
      </c>
      <c r="B79" s="14" t="s">
        <v>74</v>
      </c>
      <c r="C79" s="107">
        <v>310</v>
      </c>
      <c r="D79" s="14"/>
      <c r="E79" s="14"/>
      <c r="F79" s="14">
        <v>0</v>
      </c>
      <c r="G79" s="20"/>
    </row>
    <row r="80" spans="1:7">
      <c r="A80" s="106"/>
      <c r="B80" s="17" t="s">
        <v>75</v>
      </c>
      <c r="C80" s="107"/>
      <c r="D80" s="17"/>
      <c r="E80" s="17"/>
      <c r="F80" s="17">
        <v>0</v>
      </c>
      <c r="G80" s="20"/>
    </row>
    <row r="81" spans="1:7">
      <c r="A81" s="106"/>
      <c r="B81" s="17" t="s">
        <v>76</v>
      </c>
      <c r="C81" s="107"/>
      <c r="D81" s="17"/>
      <c r="E81" s="17">
        <v>150</v>
      </c>
      <c r="F81" s="17">
        <v>19931</v>
      </c>
      <c r="G81" s="20"/>
    </row>
    <row r="82" spans="1:7" ht="25.5">
      <c r="A82" s="106"/>
      <c r="B82" s="17" t="s">
        <v>77</v>
      </c>
      <c r="C82" s="107"/>
      <c r="D82" s="17"/>
      <c r="E82" s="17"/>
      <c r="F82" s="17">
        <v>0</v>
      </c>
    </row>
    <row r="83" spans="1:7" ht="25.5">
      <c r="A83" s="106"/>
      <c r="B83" s="17" t="s">
        <v>78</v>
      </c>
      <c r="C83" s="107"/>
      <c r="D83" s="17"/>
      <c r="E83" s="17"/>
      <c r="F83" s="17">
        <v>0</v>
      </c>
    </row>
    <row r="84" spans="1:7">
      <c r="A84" s="106"/>
      <c r="B84" s="18" t="s">
        <v>79</v>
      </c>
      <c r="C84" s="107"/>
      <c r="D84" s="18"/>
      <c r="E84" s="18"/>
      <c r="F84" s="18">
        <v>0</v>
      </c>
    </row>
    <row r="85" spans="1:7">
      <c r="A85" s="20"/>
      <c r="B85" s="6"/>
      <c r="C85" s="6"/>
      <c r="D85" s="6"/>
      <c r="E85" s="6"/>
      <c r="F85" s="6"/>
    </row>
    <row r="86" spans="1:7" ht="15.75">
      <c r="A86" s="95" t="s">
        <v>80</v>
      </c>
      <c r="B86" s="95"/>
      <c r="C86" s="95"/>
      <c r="D86" s="95"/>
      <c r="E86" s="95"/>
      <c r="F86" s="95"/>
      <c r="G86" s="95"/>
    </row>
    <row r="87" spans="1:7">
      <c r="A87" s="3"/>
      <c r="B87" s="3"/>
      <c r="C87" s="3"/>
      <c r="D87" s="3"/>
      <c r="E87" s="3"/>
      <c r="F87" s="3"/>
      <c r="G87" s="3"/>
    </row>
    <row r="88" spans="1:7" ht="24.75" customHeight="1">
      <c r="A88" s="4" t="s">
        <v>1</v>
      </c>
      <c r="B88" s="11" t="s">
        <v>3</v>
      </c>
      <c r="C88" s="9" t="s">
        <v>8</v>
      </c>
      <c r="D88" s="8" t="s">
        <v>38</v>
      </c>
      <c r="E88" s="8" t="s">
        <v>73</v>
      </c>
      <c r="F88" s="8" t="s">
        <v>27</v>
      </c>
    </row>
    <row r="89" spans="1:7">
      <c r="A89" s="5">
        <v>1</v>
      </c>
      <c r="B89" s="13">
        <v>2</v>
      </c>
      <c r="C89" s="5">
        <v>3</v>
      </c>
      <c r="D89" s="5">
        <v>6</v>
      </c>
      <c r="E89" s="5">
        <v>7</v>
      </c>
      <c r="F89" s="5">
        <v>7</v>
      </c>
    </row>
    <row r="90" spans="1:7" ht="38.25">
      <c r="A90" s="106">
        <v>1</v>
      </c>
      <c r="B90" s="14" t="s">
        <v>81</v>
      </c>
      <c r="C90" s="107">
        <v>310</v>
      </c>
      <c r="D90" s="14">
        <v>2180</v>
      </c>
      <c r="E90" s="14">
        <v>110</v>
      </c>
      <c r="F90" s="14">
        <v>80000</v>
      </c>
    </row>
    <row r="91" spans="1:7">
      <c r="A91" s="106"/>
      <c r="B91" s="17" t="s">
        <v>82</v>
      </c>
      <c r="C91" s="107"/>
      <c r="D91" s="17"/>
      <c r="E91" s="17"/>
      <c r="F91" s="14">
        <v>0</v>
      </c>
    </row>
    <row r="92" spans="1:7">
      <c r="A92" s="106"/>
      <c r="B92" s="17" t="s">
        <v>83</v>
      </c>
      <c r="C92" s="107"/>
      <c r="D92" s="17"/>
      <c r="E92" s="17"/>
      <c r="F92" s="14">
        <v>0</v>
      </c>
    </row>
    <row r="93" spans="1:7">
      <c r="A93" s="106"/>
      <c r="B93" s="17" t="s">
        <v>84</v>
      </c>
      <c r="C93" s="107"/>
      <c r="D93" s="17"/>
      <c r="E93" s="17"/>
      <c r="F93" s="17">
        <f>F94+F95+F96</f>
        <v>430166</v>
      </c>
    </row>
    <row r="94" spans="1:7">
      <c r="A94" s="106"/>
      <c r="B94" s="21" t="s">
        <v>85</v>
      </c>
      <c r="C94" s="107"/>
      <c r="D94" s="17">
        <v>6000</v>
      </c>
      <c r="E94" s="17">
        <v>38</v>
      </c>
      <c r="F94" s="17">
        <f>D94*E94</f>
        <v>228000</v>
      </c>
    </row>
    <row r="95" spans="1:7">
      <c r="A95" s="106"/>
      <c r="B95" s="21" t="s">
        <v>86</v>
      </c>
      <c r="C95" s="107"/>
      <c r="D95" s="17"/>
      <c r="E95" s="17"/>
      <c r="F95" s="17"/>
    </row>
    <row r="96" spans="1:7">
      <c r="A96" s="106"/>
      <c r="B96" s="21" t="s">
        <v>146</v>
      </c>
      <c r="C96" s="107"/>
      <c r="D96" s="17"/>
      <c r="E96" s="17">
        <v>38</v>
      </c>
      <c r="F96" s="17">
        <v>202166</v>
      </c>
    </row>
    <row r="97" spans="1:7" ht="25.5">
      <c r="A97" s="106"/>
      <c r="B97" s="18" t="s">
        <v>87</v>
      </c>
      <c r="C97" s="107"/>
      <c r="D97" s="18"/>
      <c r="E97" s="18"/>
      <c r="F97" s="18">
        <v>0</v>
      </c>
    </row>
    <row r="98" spans="1:7">
      <c r="A98" s="1"/>
    </row>
    <row r="99" spans="1:7">
      <c r="A99" s="1"/>
      <c r="D99" t="s">
        <v>88</v>
      </c>
      <c r="F99" s="24" t="e">
        <f>F97+F93+F92+F91+F90+F84+F83+F82+F81+F80+F79+E70+E69+E61+E56+E55+E54+E53+E52+E45+E44+E43+E42+E41+E40+E39+G34+G33+G26+G25+G24+G17+G10+G9+E72+E68</f>
        <v>#REF!</v>
      </c>
    </row>
    <row r="100" spans="1:7">
      <c r="A100" s="1"/>
    </row>
    <row r="101" spans="1:7">
      <c r="A101" s="101" t="s">
        <v>147</v>
      </c>
      <c r="B101" s="101"/>
      <c r="C101" s="101"/>
      <c r="D101" s="101"/>
      <c r="E101" s="101"/>
      <c r="F101" s="101"/>
      <c r="G101" s="101"/>
    </row>
    <row r="102" spans="1:7" ht="30" customHeight="1">
      <c r="A102" s="101" t="s">
        <v>24</v>
      </c>
      <c r="B102" s="101"/>
      <c r="C102" s="101"/>
      <c r="D102" s="101"/>
      <c r="E102" s="101"/>
      <c r="F102" s="101"/>
      <c r="G102" s="101"/>
    </row>
    <row r="103" spans="1:7" ht="18" customHeight="1">
      <c r="A103" s="1"/>
    </row>
    <row r="104" spans="1:7" ht="30" customHeight="1">
      <c r="B104" t="s">
        <v>89</v>
      </c>
      <c r="C104" s="24" t="e">
        <f>G9+G10+G17+F81</f>
        <v>#REF!</v>
      </c>
    </row>
    <row r="105" spans="1:7">
      <c r="B105" t="s">
        <v>90</v>
      </c>
      <c r="C105" s="24" t="e">
        <f>F99-C104</f>
        <v>#REF!</v>
      </c>
    </row>
  </sheetData>
  <mergeCells count="68">
    <mergeCell ref="A9:A10"/>
    <mergeCell ref="A1:G1"/>
    <mergeCell ref="A2:G2"/>
    <mergeCell ref="A4:G4"/>
    <mergeCell ref="B6:B7"/>
    <mergeCell ref="C6:C7"/>
    <mergeCell ref="D6:D7"/>
    <mergeCell ref="E6:E7"/>
    <mergeCell ref="F6:F7"/>
    <mergeCell ref="G6:G7"/>
    <mergeCell ref="A12:G12"/>
    <mergeCell ref="A14:A15"/>
    <mergeCell ref="B14:B15"/>
    <mergeCell ref="C14:C15"/>
    <mergeCell ref="D14:D15"/>
    <mergeCell ref="E14:E15"/>
    <mergeCell ref="F14:F15"/>
    <mergeCell ref="G14:G15"/>
    <mergeCell ref="A19:G19"/>
    <mergeCell ref="B21:B22"/>
    <mergeCell ref="C21:C22"/>
    <mergeCell ref="D21:D22"/>
    <mergeCell ref="E21:E22"/>
    <mergeCell ref="F21:F22"/>
    <mergeCell ref="G21:G22"/>
    <mergeCell ref="A39:A45"/>
    <mergeCell ref="C39:C45"/>
    <mergeCell ref="B36:B37"/>
    <mergeCell ref="C36:C37"/>
    <mergeCell ref="D36:D37"/>
    <mergeCell ref="D39:D45"/>
    <mergeCell ref="A101:G101"/>
    <mergeCell ref="A28:G28"/>
    <mergeCell ref="A29:G29"/>
    <mergeCell ref="B30:B31"/>
    <mergeCell ref="C30:C31"/>
    <mergeCell ref="D30:D31"/>
    <mergeCell ref="E30:E31"/>
    <mergeCell ref="F30:F31"/>
    <mergeCell ref="G30:G31"/>
    <mergeCell ref="E36:E37"/>
    <mergeCell ref="D52:D61"/>
    <mergeCell ref="A63:G63"/>
    <mergeCell ref="E49:E50"/>
    <mergeCell ref="A52:A61"/>
    <mergeCell ref="A102:G102"/>
    <mergeCell ref="A79:A84"/>
    <mergeCell ref="C79:C84"/>
    <mergeCell ref="A86:G86"/>
    <mergeCell ref="A90:A97"/>
    <mergeCell ref="C90:C97"/>
    <mergeCell ref="C52:C61"/>
    <mergeCell ref="B65:B66"/>
    <mergeCell ref="C65:C66"/>
    <mergeCell ref="C68:C72"/>
    <mergeCell ref="A47:G47"/>
    <mergeCell ref="B49:B50"/>
    <mergeCell ref="C49:C50"/>
    <mergeCell ref="D65:D66"/>
    <mergeCell ref="E65:E66"/>
    <mergeCell ref="D49:D50"/>
    <mergeCell ref="F76:F77"/>
    <mergeCell ref="A74:G74"/>
    <mergeCell ref="A68:A72"/>
    <mergeCell ref="B76:B77"/>
    <mergeCell ref="C76:C77"/>
    <mergeCell ref="D76:D77"/>
    <mergeCell ref="E76:E77"/>
  </mergeCells>
  <phoneticPr fontId="0" type="noConversion"/>
  <pageMargins left="0.53" right="0.26" top="0.74803149606299213" bottom="0.15748031496062992" header="0.31496062992125984" footer="0.31496062992125984"/>
  <pageSetup paperSize="9" orientation="portrait" horizontalDpi="180" verticalDpi="180" r:id="rId1"/>
  <rowBreaks count="2" manualBreakCount="2">
    <brk id="35" max="16383" man="1"/>
    <brk id="7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J50"/>
  <sheetViews>
    <sheetView topLeftCell="A10" workbookViewId="0">
      <selection activeCell="I12" sqref="I12"/>
    </sheetView>
  </sheetViews>
  <sheetFormatPr defaultRowHeight="15"/>
  <cols>
    <col min="1" max="1" width="36" style="28" customWidth="1"/>
    <col min="2" max="2" width="5.5703125" style="28" customWidth="1"/>
    <col min="3" max="3" width="5.42578125" style="28" customWidth="1"/>
    <col min="4" max="4" width="11.7109375" style="28" customWidth="1"/>
    <col min="5" max="6" width="9.140625" style="28"/>
    <col min="7" max="7" width="10.5703125" style="28" bestFit="1" customWidth="1"/>
    <col min="8" max="8" width="11.7109375" style="28" customWidth="1"/>
    <col min="9" max="9" width="11.140625" style="28" customWidth="1"/>
    <col min="10" max="16384" width="9.140625" style="28"/>
  </cols>
  <sheetData>
    <row r="1" spans="1:10">
      <c r="E1" s="25" t="s">
        <v>91</v>
      </c>
    </row>
    <row r="2" spans="1:10" ht="33.75" customHeight="1">
      <c r="A2" s="80" t="s">
        <v>162</v>
      </c>
      <c r="B2" s="80"/>
      <c r="C2" s="80"/>
      <c r="D2" s="131" t="s">
        <v>163</v>
      </c>
      <c r="E2" s="131"/>
      <c r="F2" s="131"/>
      <c r="G2" s="131"/>
    </row>
    <row r="3" spans="1:10" ht="9" customHeight="1">
      <c r="A3" s="26" t="s">
        <v>142</v>
      </c>
      <c r="D3" s="57"/>
      <c r="G3" s="56"/>
    </row>
    <row r="4" spans="1:10" ht="20.25" customHeight="1">
      <c r="A4" s="25" t="s">
        <v>161</v>
      </c>
    </row>
    <row r="5" spans="1:10" ht="8.25" customHeight="1">
      <c r="A5" s="25" t="s">
        <v>92</v>
      </c>
    </row>
    <row r="6" spans="1:10" ht="20.25" customHeight="1">
      <c r="A6" s="25" t="s">
        <v>157</v>
      </c>
    </row>
    <row r="7" spans="1:10">
      <c r="C7" s="30" t="s">
        <v>93</v>
      </c>
    </row>
    <row r="8" spans="1:10">
      <c r="C8" s="30" t="s">
        <v>148</v>
      </c>
    </row>
    <row r="9" spans="1:10" ht="15.75">
      <c r="C9" s="31" t="s">
        <v>94</v>
      </c>
    </row>
    <row r="10" spans="1:10">
      <c r="A10" s="32"/>
      <c r="F10" s="54"/>
      <c r="G10" s="55" t="s">
        <v>138</v>
      </c>
    </row>
    <row r="11" spans="1:10">
      <c r="A11" s="110" t="s">
        <v>137</v>
      </c>
      <c r="B11" s="110"/>
      <c r="C11" s="110"/>
      <c r="D11" s="110"/>
      <c r="E11" s="110"/>
      <c r="F11" s="54" t="s">
        <v>139</v>
      </c>
      <c r="G11" s="54"/>
    </row>
    <row r="12" spans="1:10">
      <c r="A12" s="110" t="s">
        <v>135</v>
      </c>
      <c r="B12" s="110"/>
      <c r="C12" s="110"/>
      <c r="D12" s="110"/>
      <c r="E12" s="110"/>
      <c r="F12" s="54" t="s">
        <v>140</v>
      </c>
      <c r="G12" s="54"/>
    </row>
    <row r="13" spans="1:10">
      <c r="A13" s="110" t="s">
        <v>136</v>
      </c>
      <c r="B13" s="110"/>
      <c r="C13" s="110"/>
      <c r="D13" s="110"/>
      <c r="E13" s="110"/>
      <c r="F13" s="55" t="s">
        <v>141</v>
      </c>
      <c r="G13" s="54"/>
    </row>
    <row r="14" spans="1:10" ht="15" customHeight="1">
      <c r="A14" s="109"/>
      <c r="B14" s="109" t="s">
        <v>95</v>
      </c>
      <c r="C14" s="109" t="s">
        <v>96</v>
      </c>
      <c r="D14" s="39" t="s">
        <v>97</v>
      </c>
      <c r="E14" s="39" t="s">
        <v>100</v>
      </c>
      <c r="F14" s="109" t="s">
        <v>8</v>
      </c>
      <c r="G14" s="109" t="s">
        <v>101</v>
      </c>
      <c r="H14" s="122" t="s">
        <v>158</v>
      </c>
      <c r="I14" s="122" t="s">
        <v>159</v>
      </c>
      <c r="J14" s="112"/>
    </row>
    <row r="15" spans="1:10" ht="15" customHeight="1">
      <c r="A15" s="109"/>
      <c r="B15" s="109"/>
      <c r="C15" s="109"/>
      <c r="D15" s="39" t="s">
        <v>98</v>
      </c>
      <c r="E15" s="39" t="s">
        <v>99</v>
      </c>
      <c r="F15" s="109"/>
      <c r="G15" s="109"/>
      <c r="H15" s="122"/>
      <c r="I15" s="122"/>
      <c r="J15" s="112"/>
    </row>
    <row r="16" spans="1:10">
      <c r="A16" s="109"/>
      <c r="B16" s="109"/>
      <c r="C16" s="109"/>
      <c r="D16" s="39" t="s">
        <v>99</v>
      </c>
      <c r="E16" s="40"/>
      <c r="F16" s="109"/>
      <c r="G16" s="109"/>
      <c r="H16" s="122"/>
      <c r="I16" s="122"/>
      <c r="J16" s="33"/>
    </row>
    <row r="17" spans="1:10" ht="15.75">
      <c r="A17" s="39">
        <v>1</v>
      </c>
      <c r="B17" s="39">
        <v>2</v>
      </c>
      <c r="C17" s="39">
        <v>3</v>
      </c>
      <c r="D17" s="39">
        <v>4</v>
      </c>
      <c r="E17" s="39">
        <v>5</v>
      </c>
      <c r="F17" s="39">
        <v>6</v>
      </c>
      <c r="G17" s="39"/>
      <c r="H17" s="120"/>
      <c r="I17" s="121"/>
      <c r="J17" s="33"/>
    </row>
    <row r="18" spans="1:10" s="37" customFormat="1" ht="15.75">
      <c r="A18" s="41" t="s">
        <v>102</v>
      </c>
      <c r="B18" s="42" t="s">
        <v>124</v>
      </c>
      <c r="C18" s="42" t="s">
        <v>124</v>
      </c>
      <c r="D18" s="42" t="s">
        <v>125</v>
      </c>
      <c r="E18" s="42" t="s">
        <v>126</v>
      </c>
      <c r="F18" s="42" t="s">
        <v>126</v>
      </c>
      <c r="G18" s="59" t="e">
        <f>G19+G20+G21+G26+G31+G35+G36+G37+G38+G39</f>
        <v>#REF!</v>
      </c>
      <c r="H18" s="117"/>
      <c r="I18" s="118"/>
      <c r="J18" s="38"/>
    </row>
    <row r="19" spans="1:10" s="37" customFormat="1" ht="15.75">
      <c r="A19" s="41" t="s">
        <v>103</v>
      </c>
      <c r="B19" s="42" t="s">
        <v>127</v>
      </c>
      <c r="C19" s="42" t="s">
        <v>128</v>
      </c>
      <c r="D19" s="42" t="s">
        <v>151</v>
      </c>
      <c r="E19" s="42">
        <v>111</v>
      </c>
      <c r="F19" s="42">
        <v>211</v>
      </c>
      <c r="G19" s="59" t="e">
        <f ca="1">'Расшиф.сметы 2017г.основ.'!G9+'Расшиф.сметы 2017г.основ.'!G10</f>
        <v>#REF!</v>
      </c>
      <c r="H19" s="117"/>
      <c r="I19" s="118"/>
      <c r="J19" s="38"/>
    </row>
    <row r="20" spans="1:10" s="37" customFormat="1" ht="15.75">
      <c r="A20" s="41" t="s">
        <v>34</v>
      </c>
      <c r="B20" s="42" t="s">
        <v>127</v>
      </c>
      <c r="C20" s="42" t="s">
        <v>128</v>
      </c>
      <c r="D20" s="42" t="s">
        <v>152</v>
      </c>
      <c r="E20" s="42">
        <v>111</v>
      </c>
      <c r="F20" s="42">
        <v>213</v>
      </c>
      <c r="G20" s="59">
        <f ca="1">'Расшиф.сметы 2017г.основ.'!G17</f>
        <v>6880363</v>
      </c>
      <c r="H20" s="117"/>
      <c r="I20" s="118"/>
      <c r="J20" s="38"/>
    </row>
    <row r="21" spans="1:10" s="37" customFormat="1">
      <c r="A21" s="47" t="s">
        <v>106</v>
      </c>
      <c r="B21" s="111" t="s">
        <v>127</v>
      </c>
      <c r="C21" s="111" t="s">
        <v>128</v>
      </c>
      <c r="D21" s="111" t="s">
        <v>150</v>
      </c>
      <c r="E21" s="111">
        <v>244</v>
      </c>
      <c r="F21" s="111">
        <v>223</v>
      </c>
      <c r="G21" s="113">
        <f ca="1">G23+G24+G25</f>
        <v>566503</v>
      </c>
      <c r="H21" s="126">
        <f ca="1">H23+H24+H25</f>
        <v>105003</v>
      </c>
      <c r="I21" s="126">
        <f>I23+I24+I25</f>
        <v>461500</v>
      </c>
      <c r="J21" s="116"/>
    </row>
    <row r="22" spans="1:10" s="37" customFormat="1">
      <c r="A22" s="48" t="s">
        <v>107</v>
      </c>
      <c r="B22" s="111"/>
      <c r="C22" s="111"/>
      <c r="D22" s="111"/>
      <c r="E22" s="111"/>
      <c r="F22" s="111"/>
      <c r="G22" s="113"/>
      <c r="H22" s="126"/>
      <c r="I22" s="126"/>
      <c r="J22" s="116"/>
    </row>
    <row r="23" spans="1:10">
      <c r="A23" s="40" t="s">
        <v>108</v>
      </c>
      <c r="B23" s="43" t="s">
        <v>127</v>
      </c>
      <c r="C23" s="43" t="s">
        <v>128</v>
      </c>
      <c r="D23" s="73" t="s">
        <v>150</v>
      </c>
      <c r="E23" s="43">
        <v>244</v>
      </c>
      <c r="F23" s="43">
        <v>223</v>
      </c>
      <c r="G23" s="60">
        <f ca="1">'Расшиф.сметы 2017г.основ.'!G24</f>
        <v>350687</v>
      </c>
      <c r="H23" s="74">
        <f ca="1">'Расшиф.сметы 2017г.основ.'!F24</f>
        <v>59487</v>
      </c>
      <c r="I23" s="75">
        <f>G23-H23</f>
        <v>291200</v>
      </c>
      <c r="J23" s="33"/>
    </row>
    <row r="24" spans="1:10" ht="16.5" customHeight="1">
      <c r="A24" s="40" t="s">
        <v>109</v>
      </c>
      <c r="B24" s="43" t="s">
        <v>127</v>
      </c>
      <c r="C24" s="43" t="s">
        <v>128</v>
      </c>
      <c r="D24" s="73" t="s">
        <v>150</v>
      </c>
      <c r="E24" s="43">
        <v>244</v>
      </c>
      <c r="F24" s="43">
        <v>223</v>
      </c>
      <c r="G24" s="60">
        <f ca="1">'Расшиф.сметы 2017г.основ.'!G25</f>
        <v>175973</v>
      </c>
      <c r="H24" s="74">
        <f ca="1">'Расшиф.сметы 2017г.основ.'!F25</f>
        <v>31973</v>
      </c>
      <c r="I24" s="75">
        <f>G24-H24</f>
        <v>144000</v>
      </c>
      <c r="J24" s="33"/>
    </row>
    <row r="25" spans="1:10">
      <c r="A25" s="40" t="s">
        <v>110</v>
      </c>
      <c r="B25" s="43" t="s">
        <v>127</v>
      </c>
      <c r="C25" s="43" t="s">
        <v>128</v>
      </c>
      <c r="D25" s="73" t="s">
        <v>150</v>
      </c>
      <c r="E25" s="43">
        <v>244</v>
      </c>
      <c r="F25" s="43">
        <v>223</v>
      </c>
      <c r="G25" s="60">
        <f ca="1">'Расшиф.сметы 2017г.основ.'!G26</f>
        <v>39843</v>
      </c>
      <c r="H25" s="74">
        <f ca="1">'Расшиф.сметы 2017г.основ.'!F26</f>
        <v>13543</v>
      </c>
      <c r="I25" s="75">
        <f>G25-H25</f>
        <v>26300</v>
      </c>
      <c r="J25" s="33"/>
    </row>
    <row r="26" spans="1:10" s="37" customFormat="1">
      <c r="A26" s="47" t="s">
        <v>111</v>
      </c>
      <c r="B26" s="111" t="s">
        <v>127</v>
      </c>
      <c r="C26" s="111" t="s">
        <v>128</v>
      </c>
      <c r="D26" s="111" t="s">
        <v>150</v>
      </c>
      <c r="E26" s="111">
        <v>244</v>
      </c>
      <c r="F26" s="111">
        <v>225</v>
      </c>
      <c r="G26" s="113">
        <f ca="1">'Расшиф.сметы 2017г.основ.'!G33+'Расшиф.сметы 2017г.основ.'!G34+'Расшиф.сметы 2017г.основ.'!E44</f>
        <v>134798</v>
      </c>
      <c r="H26" s="127">
        <f ca="1">'Расшиф.сметы 2017г.основ.'!F33+'Расшиф.сметы 2017г.основ.'!F34</f>
        <v>83987</v>
      </c>
      <c r="I26" s="123">
        <f>G26-H26</f>
        <v>50811</v>
      </c>
      <c r="J26" s="116"/>
    </row>
    <row r="27" spans="1:10" s="37" customFormat="1">
      <c r="A27" s="48" t="s">
        <v>160</v>
      </c>
      <c r="B27" s="111"/>
      <c r="C27" s="111"/>
      <c r="D27" s="111"/>
      <c r="E27" s="111"/>
      <c r="F27" s="111"/>
      <c r="G27" s="113"/>
      <c r="H27" s="127"/>
      <c r="I27" s="124"/>
      <c r="J27" s="116"/>
    </row>
    <row r="28" spans="1:10" s="37" customFormat="1">
      <c r="A28" s="49" t="s">
        <v>51</v>
      </c>
      <c r="B28" s="43" t="s">
        <v>127</v>
      </c>
      <c r="C28" s="43" t="s">
        <v>128</v>
      </c>
      <c r="D28" s="73" t="s">
        <v>150</v>
      </c>
      <c r="E28" s="43">
        <v>244</v>
      </c>
      <c r="F28" s="73" t="s">
        <v>15</v>
      </c>
      <c r="G28" s="60">
        <f ca="1">'Расшиф.сметы 2017г.основ.'!G33</f>
        <v>77133</v>
      </c>
      <c r="H28" s="77">
        <f ca="1">'Расшиф.сметы 2017г.основ.'!F33</f>
        <v>64281</v>
      </c>
      <c r="I28" s="78">
        <f>G28-H28</f>
        <v>12852</v>
      </c>
      <c r="J28" s="38"/>
    </row>
    <row r="29" spans="1:10" s="37" customFormat="1">
      <c r="A29" s="49" t="s">
        <v>52</v>
      </c>
      <c r="B29" s="43" t="s">
        <v>127</v>
      </c>
      <c r="C29" s="43" t="s">
        <v>128</v>
      </c>
      <c r="D29" s="73" t="s">
        <v>150</v>
      </c>
      <c r="E29" s="43">
        <v>244</v>
      </c>
      <c r="F29" s="73" t="s">
        <v>15</v>
      </c>
      <c r="G29" s="60">
        <f ca="1">'Расшиф.сметы 2017г.основ.'!G34</f>
        <v>53665</v>
      </c>
      <c r="H29" s="77">
        <f ca="1">'Расшиф.сметы 2017г.основ.'!F34</f>
        <v>19706</v>
      </c>
      <c r="I29" s="78">
        <f>G29-H29</f>
        <v>33959</v>
      </c>
      <c r="J29" s="38"/>
    </row>
    <row r="30" spans="1:10" s="37" customFormat="1">
      <c r="A30" s="79" t="s">
        <v>58</v>
      </c>
      <c r="B30" s="43" t="s">
        <v>127</v>
      </c>
      <c r="C30" s="43" t="s">
        <v>128</v>
      </c>
      <c r="D30" s="73" t="s">
        <v>150</v>
      </c>
      <c r="E30" s="43">
        <v>245</v>
      </c>
      <c r="F30" s="73" t="s">
        <v>17</v>
      </c>
      <c r="G30" s="60">
        <v>4000</v>
      </c>
      <c r="H30" s="77">
        <v>0</v>
      </c>
      <c r="I30" s="78">
        <v>4000</v>
      </c>
      <c r="J30" s="38"/>
    </row>
    <row r="31" spans="1:10" s="37" customFormat="1">
      <c r="A31" s="47" t="s">
        <v>113</v>
      </c>
      <c r="B31" s="111" t="s">
        <v>127</v>
      </c>
      <c r="C31" s="111" t="s">
        <v>128</v>
      </c>
      <c r="D31" s="111" t="s">
        <v>150</v>
      </c>
      <c r="E31" s="111" t="s">
        <v>126</v>
      </c>
      <c r="F31" s="111">
        <v>226</v>
      </c>
      <c r="G31" s="113">
        <f>G33+G34</f>
        <v>47567</v>
      </c>
      <c r="H31" s="125">
        <f>H33+H34</f>
        <v>0</v>
      </c>
      <c r="I31" s="125">
        <f>I33+I34</f>
        <v>47567</v>
      </c>
      <c r="J31" s="116"/>
    </row>
    <row r="32" spans="1:10" s="37" customFormat="1">
      <c r="A32" s="48" t="s">
        <v>114</v>
      </c>
      <c r="B32" s="111"/>
      <c r="C32" s="111"/>
      <c r="D32" s="111"/>
      <c r="E32" s="111"/>
      <c r="F32" s="111"/>
      <c r="G32" s="113"/>
      <c r="H32" s="125"/>
      <c r="I32" s="125"/>
      <c r="J32" s="116"/>
    </row>
    <row r="33" spans="1:10">
      <c r="A33" s="40" t="s">
        <v>115</v>
      </c>
      <c r="B33" s="43" t="s">
        <v>127</v>
      </c>
      <c r="C33" s="43" t="s">
        <v>128</v>
      </c>
      <c r="D33" s="73" t="s">
        <v>150</v>
      </c>
      <c r="E33" s="43">
        <v>244</v>
      </c>
      <c r="F33" s="43">
        <v>226</v>
      </c>
      <c r="G33" s="60">
        <f ca="1">'Расшиф.сметы 2017г.основ.'!E52</f>
        <v>14000</v>
      </c>
      <c r="H33" s="74">
        <v>0</v>
      </c>
      <c r="I33" s="75">
        <f t="shared" ref="I33:I38" si="0">G33-H33</f>
        <v>14000</v>
      </c>
      <c r="J33" s="33"/>
    </row>
    <row r="34" spans="1:10" ht="30">
      <c r="A34" s="40" t="s">
        <v>116</v>
      </c>
      <c r="B34" s="44" t="s">
        <v>127</v>
      </c>
      <c r="C34" s="44" t="s">
        <v>128</v>
      </c>
      <c r="D34" s="73" t="s">
        <v>150</v>
      </c>
      <c r="E34" s="44">
        <v>242</v>
      </c>
      <c r="F34" s="44">
        <v>226</v>
      </c>
      <c r="G34" s="61">
        <f ca="1">'Расшиф.сметы 2017г.основ.'!E61</f>
        <v>33567</v>
      </c>
      <c r="H34" s="39">
        <v>0</v>
      </c>
      <c r="I34" s="75">
        <f t="shared" si="0"/>
        <v>33567</v>
      </c>
      <c r="J34" s="33"/>
    </row>
    <row r="35" spans="1:10" s="37" customFormat="1">
      <c r="A35" s="128" t="s">
        <v>117</v>
      </c>
      <c r="B35" s="42" t="s">
        <v>127</v>
      </c>
      <c r="C35" s="42" t="s">
        <v>128</v>
      </c>
      <c r="D35" s="42" t="s">
        <v>150</v>
      </c>
      <c r="E35" s="42">
        <v>851</v>
      </c>
      <c r="F35" s="42">
        <v>290</v>
      </c>
      <c r="G35" s="59">
        <f ca="1">'Расшиф.сметы 2017г.основ.'!E69</f>
        <v>82170</v>
      </c>
      <c r="H35" s="74">
        <v>82170</v>
      </c>
      <c r="I35" s="75">
        <f t="shared" si="0"/>
        <v>0</v>
      </c>
      <c r="J35" s="116"/>
    </row>
    <row r="36" spans="1:10" s="37" customFormat="1">
      <c r="A36" s="129"/>
      <c r="B36" s="46" t="s">
        <v>127</v>
      </c>
      <c r="C36" s="46" t="s">
        <v>128</v>
      </c>
      <c r="D36" s="46" t="s">
        <v>150</v>
      </c>
      <c r="E36" s="46">
        <v>852</v>
      </c>
      <c r="F36" s="46">
        <v>290</v>
      </c>
      <c r="G36" s="63">
        <f ca="1">'Расшиф.сметы 2017г.основ.'!E70</f>
        <v>11626</v>
      </c>
      <c r="H36" s="74">
        <v>11626</v>
      </c>
      <c r="I36" s="75">
        <f t="shared" si="0"/>
        <v>0</v>
      </c>
      <c r="J36" s="116"/>
    </row>
    <row r="37" spans="1:10" s="37" customFormat="1">
      <c r="A37" s="130"/>
      <c r="B37" s="46" t="s">
        <v>127</v>
      </c>
      <c r="C37" s="46" t="s">
        <v>128</v>
      </c>
      <c r="D37" s="46" t="s">
        <v>150</v>
      </c>
      <c r="E37" s="46" t="s">
        <v>153</v>
      </c>
      <c r="F37" s="46">
        <v>290</v>
      </c>
      <c r="G37" s="63">
        <f ca="1">'Расшиф.сметы 2017г.основ.'!E68</f>
        <v>30000</v>
      </c>
      <c r="H37" s="74">
        <v>0</v>
      </c>
      <c r="I37" s="75">
        <f t="shared" si="0"/>
        <v>30000</v>
      </c>
      <c r="J37" s="38"/>
    </row>
    <row r="38" spans="1:10" s="37" customFormat="1" ht="30">
      <c r="A38" s="41" t="s">
        <v>118</v>
      </c>
      <c r="B38" s="46" t="s">
        <v>127</v>
      </c>
      <c r="C38" s="46" t="s">
        <v>128</v>
      </c>
      <c r="D38" s="46" t="s">
        <v>151</v>
      </c>
      <c r="E38" s="46">
        <v>244</v>
      </c>
      <c r="F38" s="46">
        <v>310</v>
      </c>
      <c r="G38" s="63">
        <f ca="1">'Расшиф.сметы 2017г.основ.'!F81</f>
        <v>19931</v>
      </c>
      <c r="H38" s="74">
        <v>0</v>
      </c>
      <c r="I38" s="74">
        <f t="shared" si="0"/>
        <v>19931</v>
      </c>
      <c r="J38" s="38"/>
    </row>
    <row r="39" spans="1:10" s="37" customFormat="1" ht="30">
      <c r="A39" s="47" t="s">
        <v>119</v>
      </c>
      <c r="B39" s="45" t="s">
        <v>127</v>
      </c>
      <c r="C39" s="45" t="s">
        <v>128</v>
      </c>
      <c r="D39" s="45" t="s">
        <v>150</v>
      </c>
      <c r="E39" s="45">
        <v>244</v>
      </c>
      <c r="F39" s="45">
        <v>340</v>
      </c>
      <c r="G39" s="62">
        <f ca="1">G40+G41</f>
        <v>510166</v>
      </c>
      <c r="H39" s="76">
        <f ca="1">H40+H41</f>
        <v>202166</v>
      </c>
      <c r="I39" s="76">
        <f>I40+I41</f>
        <v>308000</v>
      </c>
      <c r="J39" s="112"/>
    </row>
    <row r="40" spans="1:10">
      <c r="A40" s="49" t="s">
        <v>120</v>
      </c>
      <c r="B40" s="50" t="s">
        <v>127</v>
      </c>
      <c r="C40" s="50" t="s">
        <v>128</v>
      </c>
      <c r="D40" s="73" t="s">
        <v>150</v>
      </c>
      <c r="E40" s="50">
        <v>244</v>
      </c>
      <c r="F40" s="50">
        <v>340</v>
      </c>
      <c r="G40" s="64">
        <f ca="1">'Расшиф.сметы 2017г.основ.'!F90</f>
        <v>80000</v>
      </c>
      <c r="H40" s="74">
        <v>0</v>
      </c>
      <c r="I40" s="75">
        <f>G40-H40</f>
        <v>80000</v>
      </c>
      <c r="J40" s="112"/>
    </row>
    <row r="41" spans="1:10">
      <c r="A41" s="70" t="s">
        <v>84</v>
      </c>
      <c r="B41" s="71" t="s">
        <v>127</v>
      </c>
      <c r="C41" s="71" t="s">
        <v>128</v>
      </c>
      <c r="D41" s="73" t="s">
        <v>150</v>
      </c>
      <c r="E41" s="71">
        <v>244</v>
      </c>
      <c r="F41" s="71">
        <v>340</v>
      </c>
      <c r="G41" s="72">
        <f ca="1">'Расшиф.сметы 2017г.основ.'!F93</f>
        <v>430166</v>
      </c>
      <c r="H41" s="74">
        <f ca="1">'Расшиф.сметы 2017г.основ.'!F96</f>
        <v>202166</v>
      </c>
      <c r="I41" s="75">
        <f>G41-H41</f>
        <v>228000</v>
      </c>
      <c r="J41" s="112"/>
    </row>
    <row r="42" spans="1:10">
      <c r="A42" s="29"/>
    </row>
    <row r="43" spans="1:10">
      <c r="A43" s="25" t="s">
        <v>149</v>
      </c>
    </row>
    <row r="44" spans="1:10">
      <c r="A44" s="25" t="s">
        <v>121</v>
      </c>
    </row>
    <row r="45" spans="1:10" ht="10.5" customHeight="1">
      <c r="A45" s="27" t="s">
        <v>134</v>
      </c>
    </row>
    <row r="46" spans="1:10" ht="7.5" customHeight="1">
      <c r="A46" s="25"/>
    </row>
    <row r="47" spans="1:10">
      <c r="A47" s="25" t="s">
        <v>122</v>
      </c>
    </row>
    <row r="48" spans="1:10" ht="9.75" customHeight="1">
      <c r="A48" s="25" t="s">
        <v>123</v>
      </c>
    </row>
    <row r="49" spans="1:1" ht="10.5" customHeight="1">
      <c r="A49" s="25" t="s">
        <v>133</v>
      </c>
    </row>
    <row r="50" spans="1:1" ht="15.75">
      <c r="A50" s="36"/>
    </row>
  </sheetData>
  <mergeCells count="46">
    <mergeCell ref="D2:G2"/>
    <mergeCell ref="F26:F27"/>
    <mergeCell ref="A11:E11"/>
    <mergeCell ref="A12:E12"/>
    <mergeCell ref="A13:E13"/>
    <mergeCell ref="A14:A16"/>
    <mergeCell ref="G14:G16"/>
    <mergeCell ref="F14:F16"/>
    <mergeCell ref="B14:B16"/>
    <mergeCell ref="C14:C16"/>
    <mergeCell ref="E31:E32"/>
    <mergeCell ref="B21:B22"/>
    <mergeCell ref="C21:C22"/>
    <mergeCell ref="B26:B27"/>
    <mergeCell ref="C26:C27"/>
    <mergeCell ref="E26:E27"/>
    <mergeCell ref="G26:G27"/>
    <mergeCell ref="H26:H27"/>
    <mergeCell ref="D21:D22"/>
    <mergeCell ref="E21:E22"/>
    <mergeCell ref="G21:G22"/>
    <mergeCell ref="A35:A37"/>
    <mergeCell ref="B31:B32"/>
    <mergeCell ref="C31:C32"/>
    <mergeCell ref="D26:D27"/>
    <mergeCell ref="D31:D32"/>
    <mergeCell ref="H17:I17"/>
    <mergeCell ref="H18:I18"/>
    <mergeCell ref="H31:H32"/>
    <mergeCell ref="I21:I22"/>
    <mergeCell ref="J31:J32"/>
    <mergeCell ref="F31:F32"/>
    <mergeCell ref="I31:I32"/>
    <mergeCell ref="G31:G32"/>
    <mergeCell ref="H21:H22"/>
    <mergeCell ref="F21:F22"/>
    <mergeCell ref="H20:I20"/>
    <mergeCell ref="J35:J36"/>
    <mergeCell ref="H14:H16"/>
    <mergeCell ref="I14:I16"/>
    <mergeCell ref="J39:J41"/>
    <mergeCell ref="I26:I27"/>
    <mergeCell ref="J26:J27"/>
    <mergeCell ref="J21:J22"/>
    <mergeCell ref="J14:J15"/>
    <mergeCell ref="H19:I19"/>
  </mergeCells>
  <phoneticPr fontId="0" type="noConversion"/>
  <pageMargins left="0.91" right="0.63" top="0.55118110236220474" bottom="0.35433070866141736" header="0.31496062992125984" footer="0.31496062992125984"/>
  <pageSetup paperSize="9" scale="8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Расшиф.сметы 2017г. предварит.</vt:lpstr>
      <vt:lpstr>Смета 2017г. предварительная</vt:lpstr>
      <vt:lpstr>Расшиф.сметы 2017г.основ.</vt:lpstr>
      <vt:lpstr>Смета 2017г. основ</vt:lpstr>
      <vt:lpstr>'Смета 2017г. основ'!Область_печати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2017-09-22T12:24:46Z</cp:lastPrinted>
  <dcterms:created xsi:type="dcterms:W3CDTF">2006-09-28T05:33:49Z</dcterms:created>
  <dcterms:modified xsi:type="dcterms:W3CDTF">2017-09-22T12:49:43Z</dcterms:modified>
</cp:coreProperties>
</file>